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ICTELL\PESQUISA E DESENVOLVIMENTO\33_2023 - FH BOOSTER\TESTES\"/>
    </mc:Choice>
  </mc:AlternateContent>
  <xr:revisionPtr revIDLastSave="0" documentId="13_ncr:1_{98205FD3-8352-413A-B858-A79CA0909790}" xr6:coauthVersionLast="47" xr6:coauthVersionMax="47" xr10:uidLastSave="{00000000-0000-0000-0000-000000000000}"/>
  <bookViews>
    <workbookView xWindow="-120" yWindow="-120" windowWidth="29040" windowHeight="15840" tabRatio="758" firstSheet="1" activeTab="6" xr2:uid="{00000000-000D-0000-FFFF-FFFF00000000}"/>
  </bookViews>
  <sheets>
    <sheet name="FHB680 0,25m² G4+F8 -704" sheetId="44" r:id="rId1"/>
    <sheet name="FHB680 0,25m² SEM FILTROS - 704" sheetId="45" r:id="rId2"/>
    <sheet name="INTERPOLAÇÃO - 704" sheetId="46" r:id="rId3"/>
    <sheet name="FHB680 0,25m² SEM FILTROS-32794" sheetId="47" state="hidden" r:id="rId4"/>
    <sheet name="FHB680 0,25m² G4+F8 -32794 (2)" sheetId="50" r:id="rId5"/>
    <sheet name="FHB680 0,25m² SEM FILTROS-3 (2)" sheetId="51" r:id="rId6"/>
    <sheet name="INTERPOLAÇÃO - 32794 (2)" sheetId="5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8" i="50" l="1"/>
  <c r="F48" i="47"/>
  <c r="M11" i="52"/>
  <c r="G11" i="52"/>
  <c r="E11" i="52"/>
  <c r="F11" i="52" s="1"/>
  <c r="H11" i="52"/>
  <c r="K11" i="52"/>
  <c r="N11" i="52"/>
  <c r="P11" i="52"/>
  <c r="AF16" i="52"/>
  <c r="P8" i="52"/>
  <c r="U28" i="52"/>
  <c r="U31" i="52"/>
  <c r="P15" i="52"/>
  <c r="N15" i="52"/>
  <c r="K15" i="52"/>
  <c r="H15" i="52"/>
  <c r="S15" i="52" s="1"/>
  <c r="E15" i="52"/>
  <c r="U30" i="52"/>
  <c r="P14" i="52"/>
  <c r="N14" i="52"/>
  <c r="K14" i="52"/>
  <c r="H14" i="52"/>
  <c r="S14" i="52" s="1"/>
  <c r="E14" i="52"/>
  <c r="U29" i="52"/>
  <c r="P13" i="52"/>
  <c r="N13" i="52"/>
  <c r="K13" i="52"/>
  <c r="H13" i="52"/>
  <c r="S13" i="52" s="1"/>
  <c r="E13" i="52"/>
  <c r="U26" i="52"/>
  <c r="P10" i="52"/>
  <c r="N10" i="52"/>
  <c r="K10" i="52"/>
  <c r="H10" i="52"/>
  <c r="S10" i="52" s="1"/>
  <c r="E10" i="52"/>
  <c r="AD9" i="52"/>
  <c r="AD15" i="52" s="1"/>
  <c r="AF15" i="52" s="1"/>
  <c r="U25" i="52"/>
  <c r="P9" i="52"/>
  <c r="N9" i="52"/>
  <c r="K9" i="52"/>
  <c r="H9" i="52"/>
  <c r="S9" i="52" s="1"/>
  <c r="E9" i="52"/>
  <c r="AD8" i="52"/>
  <c r="AF8" i="52" s="1"/>
  <c r="U24" i="52"/>
  <c r="N8" i="52"/>
  <c r="K8" i="52"/>
  <c r="H8" i="52"/>
  <c r="S8" i="52" s="1"/>
  <c r="E8" i="52"/>
  <c r="AD7" i="52"/>
  <c r="AF7" i="52" s="1"/>
  <c r="U23" i="52"/>
  <c r="P7" i="52"/>
  <c r="N7" i="52"/>
  <c r="K7" i="52"/>
  <c r="H7" i="52"/>
  <c r="S7" i="52" s="1"/>
  <c r="E7" i="52"/>
  <c r="H30" i="51"/>
  <c r="H71" i="51" s="1"/>
  <c r="H31" i="51"/>
  <c r="H32" i="51"/>
  <c r="H73" i="51" s="1"/>
  <c r="H33" i="51"/>
  <c r="H74" i="51" s="1"/>
  <c r="H34" i="51"/>
  <c r="H35" i="51"/>
  <c r="K76" i="51"/>
  <c r="J76" i="51"/>
  <c r="I76" i="51"/>
  <c r="H76" i="51"/>
  <c r="G76" i="51"/>
  <c r="F76" i="51"/>
  <c r="E76" i="51"/>
  <c r="D76" i="51"/>
  <c r="C76" i="51"/>
  <c r="B76" i="51"/>
  <c r="K75" i="51"/>
  <c r="J75" i="51"/>
  <c r="I75" i="51"/>
  <c r="G75" i="51"/>
  <c r="F75" i="51"/>
  <c r="E75" i="51"/>
  <c r="D75" i="51"/>
  <c r="C75" i="51"/>
  <c r="B75" i="51"/>
  <c r="K74" i="51"/>
  <c r="J74" i="51"/>
  <c r="I74" i="51"/>
  <c r="G74" i="51"/>
  <c r="F74" i="51"/>
  <c r="E74" i="51"/>
  <c r="D74" i="51"/>
  <c r="C74" i="51"/>
  <c r="B74" i="51"/>
  <c r="K73" i="51"/>
  <c r="J73" i="51"/>
  <c r="I73" i="51"/>
  <c r="G73" i="51"/>
  <c r="F73" i="51"/>
  <c r="E73" i="51"/>
  <c r="D73" i="51"/>
  <c r="C73" i="51"/>
  <c r="B73" i="51"/>
  <c r="K72" i="51"/>
  <c r="J72" i="51"/>
  <c r="I72" i="51"/>
  <c r="G72" i="51"/>
  <c r="F72" i="51"/>
  <c r="E72" i="51"/>
  <c r="D72" i="51"/>
  <c r="C72" i="51"/>
  <c r="B72" i="51"/>
  <c r="K71" i="51"/>
  <c r="J71" i="51"/>
  <c r="I71" i="51"/>
  <c r="G71" i="51"/>
  <c r="F71" i="51"/>
  <c r="E71" i="51"/>
  <c r="D71" i="51"/>
  <c r="C71" i="51"/>
  <c r="B71" i="51"/>
  <c r="K70" i="51"/>
  <c r="J70" i="51"/>
  <c r="I70" i="51"/>
  <c r="H70" i="51"/>
  <c r="G70" i="51"/>
  <c r="F70" i="51"/>
  <c r="E70" i="51"/>
  <c r="D70" i="51"/>
  <c r="C70" i="51"/>
  <c r="B70" i="51"/>
  <c r="K69" i="51"/>
  <c r="J69" i="51"/>
  <c r="I69" i="51"/>
  <c r="H69" i="51"/>
  <c r="G69" i="51"/>
  <c r="F69" i="51"/>
  <c r="E69" i="51"/>
  <c r="D69" i="51"/>
  <c r="C69" i="51"/>
  <c r="B69" i="51"/>
  <c r="K68" i="51"/>
  <c r="J68" i="51"/>
  <c r="I68" i="51"/>
  <c r="H68" i="51"/>
  <c r="G68" i="51"/>
  <c r="F68" i="51"/>
  <c r="E68" i="51"/>
  <c r="D68" i="51"/>
  <c r="C68" i="51"/>
  <c r="B68" i="51"/>
  <c r="K67" i="51"/>
  <c r="J67" i="51"/>
  <c r="I67" i="51"/>
  <c r="H67" i="51"/>
  <c r="G67" i="51"/>
  <c r="F67" i="51"/>
  <c r="E67" i="51"/>
  <c r="D67" i="51"/>
  <c r="C67" i="51"/>
  <c r="B67" i="51"/>
  <c r="K66" i="51"/>
  <c r="J66" i="51"/>
  <c r="I66" i="51"/>
  <c r="H66" i="51"/>
  <c r="G66" i="51"/>
  <c r="F66" i="51"/>
  <c r="E66" i="51"/>
  <c r="D66" i="51"/>
  <c r="C66" i="51"/>
  <c r="B66" i="51"/>
  <c r="K65" i="51"/>
  <c r="J65" i="51"/>
  <c r="I65" i="51"/>
  <c r="H65" i="51"/>
  <c r="G65" i="51"/>
  <c r="F65" i="51"/>
  <c r="E65" i="51"/>
  <c r="D65" i="51"/>
  <c r="C65" i="51"/>
  <c r="B65" i="51"/>
  <c r="K64" i="51"/>
  <c r="J64" i="51"/>
  <c r="I64" i="51"/>
  <c r="H64" i="51"/>
  <c r="G64" i="51"/>
  <c r="F64" i="51"/>
  <c r="E64" i="51"/>
  <c r="D64" i="51"/>
  <c r="C64" i="51"/>
  <c r="B64" i="51"/>
  <c r="K63" i="51"/>
  <c r="J63" i="51"/>
  <c r="I63" i="51"/>
  <c r="H63" i="51"/>
  <c r="G63" i="51"/>
  <c r="F63" i="51"/>
  <c r="E63" i="51"/>
  <c r="D63" i="51"/>
  <c r="C63" i="51"/>
  <c r="B63" i="51"/>
  <c r="K62" i="51"/>
  <c r="J62" i="51"/>
  <c r="I62" i="51"/>
  <c r="H62" i="51"/>
  <c r="G62" i="51"/>
  <c r="F62" i="51"/>
  <c r="E62" i="51"/>
  <c r="D62" i="51"/>
  <c r="C62" i="51"/>
  <c r="B62" i="51"/>
  <c r="K61" i="51"/>
  <c r="J61" i="51"/>
  <c r="I61" i="51"/>
  <c r="H61" i="51"/>
  <c r="G61" i="51"/>
  <c r="F61" i="51"/>
  <c r="F36" i="51" s="1"/>
  <c r="E61" i="51"/>
  <c r="D61" i="51"/>
  <c r="C61" i="51"/>
  <c r="B61" i="51"/>
  <c r="K60" i="51"/>
  <c r="J60" i="51"/>
  <c r="I60" i="51"/>
  <c r="H60" i="51"/>
  <c r="G60" i="51"/>
  <c r="F60" i="51"/>
  <c r="E60" i="51"/>
  <c r="D60" i="51"/>
  <c r="C60" i="51"/>
  <c r="B60" i="51"/>
  <c r="K59" i="51"/>
  <c r="J59" i="51"/>
  <c r="I59" i="51"/>
  <c r="H59" i="51"/>
  <c r="G59" i="51"/>
  <c r="F59" i="51"/>
  <c r="E59" i="51"/>
  <c r="D59" i="51"/>
  <c r="C59" i="51"/>
  <c r="B59" i="51"/>
  <c r="K58" i="51"/>
  <c r="J58" i="51"/>
  <c r="I58" i="51"/>
  <c r="H58" i="51"/>
  <c r="G58" i="51"/>
  <c r="F58" i="51"/>
  <c r="E58" i="51"/>
  <c r="D58" i="51"/>
  <c r="C58" i="51"/>
  <c r="B58" i="51"/>
  <c r="K57" i="51"/>
  <c r="J57" i="51"/>
  <c r="I57" i="51"/>
  <c r="H57" i="51"/>
  <c r="G57" i="51"/>
  <c r="F57" i="51"/>
  <c r="E57" i="51"/>
  <c r="D57" i="51"/>
  <c r="C57" i="51"/>
  <c r="B57" i="51"/>
  <c r="K56" i="51"/>
  <c r="J56" i="51"/>
  <c r="I56" i="51"/>
  <c r="H56" i="51"/>
  <c r="G56" i="51"/>
  <c r="F56" i="51"/>
  <c r="E56" i="51"/>
  <c r="D56" i="51"/>
  <c r="C56" i="51"/>
  <c r="B56" i="51"/>
  <c r="K55" i="51"/>
  <c r="J55" i="51"/>
  <c r="I55" i="51"/>
  <c r="I36" i="51" s="1"/>
  <c r="H55" i="51"/>
  <c r="G55" i="51"/>
  <c r="F55" i="51"/>
  <c r="E55" i="51"/>
  <c r="D55" i="51"/>
  <c r="C55" i="51"/>
  <c r="B55" i="51"/>
  <c r="K54" i="51"/>
  <c r="J54" i="51"/>
  <c r="I54" i="51"/>
  <c r="H54" i="51"/>
  <c r="G54" i="51"/>
  <c r="F54" i="51"/>
  <c r="E54" i="51"/>
  <c r="D54" i="51"/>
  <c r="C54" i="51"/>
  <c r="B54" i="51"/>
  <c r="K53" i="51"/>
  <c r="K36" i="51" s="1"/>
  <c r="J53" i="51"/>
  <c r="I53" i="51"/>
  <c r="H53" i="51"/>
  <c r="G53" i="51"/>
  <c r="F53" i="51"/>
  <c r="E53" i="51"/>
  <c r="D53" i="51"/>
  <c r="C53" i="51"/>
  <c r="B53" i="51"/>
  <c r="F48" i="51"/>
  <c r="S38" i="51"/>
  <c r="R38" i="51"/>
  <c r="J37" i="51"/>
  <c r="T36" i="51"/>
  <c r="T38" i="51" s="1"/>
  <c r="S36" i="51"/>
  <c r="R36" i="51"/>
  <c r="Q36" i="51"/>
  <c r="Q38" i="51" s="1"/>
  <c r="P36" i="51"/>
  <c r="P38" i="51" s="1"/>
  <c r="O36" i="51"/>
  <c r="O38" i="51" s="1"/>
  <c r="N36" i="51"/>
  <c r="N38" i="51" s="1"/>
  <c r="M36" i="51"/>
  <c r="M38" i="51" s="1"/>
  <c r="L36" i="51"/>
  <c r="L38" i="51" s="1"/>
  <c r="H75" i="51"/>
  <c r="H72" i="51"/>
  <c r="S7" i="51"/>
  <c r="S8" i="51" s="1"/>
  <c r="R7" i="51"/>
  <c r="T6" i="51"/>
  <c r="T7" i="51" s="1"/>
  <c r="S6" i="51"/>
  <c r="R6" i="51"/>
  <c r="Q6" i="51"/>
  <c r="Q7" i="51" s="1"/>
  <c r="Q8" i="51" s="1"/>
  <c r="Q10" i="51" s="1"/>
  <c r="P6" i="51"/>
  <c r="P7" i="51" s="1"/>
  <c r="P8" i="51" s="1"/>
  <c r="O6" i="51"/>
  <c r="O7" i="51" s="1"/>
  <c r="O8" i="51" s="1"/>
  <c r="N6" i="51"/>
  <c r="N7" i="51" s="1"/>
  <c r="M6" i="51"/>
  <c r="M7" i="51" s="1"/>
  <c r="M8" i="51" s="1"/>
  <c r="Y2" i="51"/>
  <c r="M2" i="51"/>
  <c r="R8" i="51" s="1"/>
  <c r="F28" i="50"/>
  <c r="F29" i="50"/>
  <c r="F70" i="50" s="1"/>
  <c r="G35" i="50"/>
  <c r="F35" i="50"/>
  <c r="F76" i="50" s="1"/>
  <c r="G34" i="50"/>
  <c r="G75" i="50" s="1"/>
  <c r="F34" i="50"/>
  <c r="F75" i="50" s="1"/>
  <c r="G33" i="50"/>
  <c r="G74" i="50" s="1"/>
  <c r="F33" i="50"/>
  <c r="F74" i="50" s="1"/>
  <c r="G32" i="50"/>
  <c r="G73" i="50" s="1"/>
  <c r="F32" i="50"/>
  <c r="F73" i="50" s="1"/>
  <c r="G31" i="50"/>
  <c r="G72" i="50" s="1"/>
  <c r="F31" i="50"/>
  <c r="F72" i="50" s="1"/>
  <c r="G30" i="50"/>
  <c r="G71" i="50" s="1"/>
  <c r="F30" i="50"/>
  <c r="F71" i="50" s="1"/>
  <c r="G29" i="50"/>
  <c r="G28" i="50"/>
  <c r="G69" i="50" s="1"/>
  <c r="F69" i="50"/>
  <c r="E75" i="50"/>
  <c r="E74" i="50"/>
  <c r="E73" i="50"/>
  <c r="E72" i="50"/>
  <c r="E71" i="50"/>
  <c r="E70" i="50"/>
  <c r="E69" i="50"/>
  <c r="H28" i="50"/>
  <c r="H29" i="50"/>
  <c r="H30" i="50"/>
  <c r="H71" i="50" s="1"/>
  <c r="H31" i="50"/>
  <c r="H72" i="50" s="1"/>
  <c r="H32" i="50"/>
  <c r="H73" i="50" s="1"/>
  <c r="H33" i="50"/>
  <c r="H34" i="50"/>
  <c r="H75" i="50" s="1"/>
  <c r="H35" i="50"/>
  <c r="H76" i="50" s="1"/>
  <c r="H70" i="50"/>
  <c r="G70" i="50"/>
  <c r="J76" i="50"/>
  <c r="I76" i="50"/>
  <c r="D76" i="50"/>
  <c r="C76" i="50"/>
  <c r="B76" i="50"/>
  <c r="J75" i="50"/>
  <c r="I75" i="50"/>
  <c r="D75" i="50"/>
  <c r="C75" i="50"/>
  <c r="B75" i="50"/>
  <c r="J74" i="50"/>
  <c r="I74" i="50"/>
  <c r="D74" i="50"/>
  <c r="C74" i="50"/>
  <c r="B74" i="50"/>
  <c r="J73" i="50"/>
  <c r="I73" i="50"/>
  <c r="D73" i="50"/>
  <c r="C73" i="50"/>
  <c r="B73" i="50"/>
  <c r="J72" i="50"/>
  <c r="I72" i="50"/>
  <c r="D72" i="50"/>
  <c r="C72" i="50"/>
  <c r="B72" i="50"/>
  <c r="J71" i="50"/>
  <c r="I71" i="50"/>
  <c r="D71" i="50"/>
  <c r="C71" i="50"/>
  <c r="B71" i="50"/>
  <c r="J70" i="50"/>
  <c r="I70" i="50"/>
  <c r="D70" i="50"/>
  <c r="C70" i="50"/>
  <c r="B70" i="50"/>
  <c r="J69" i="50"/>
  <c r="I69" i="50"/>
  <c r="D69" i="50"/>
  <c r="C69" i="50"/>
  <c r="B69" i="50"/>
  <c r="J68" i="50"/>
  <c r="I68" i="50"/>
  <c r="H68" i="50"/>
  <c r="G68" i="50"/>
  <c r="F68" i="50"/>
  <c r="E68" i="50"/>
  <c r="D68" i="50"/>
  <c r="C68" i="50"/>
  <c r="B68" i="50"/>
  <c r="J67" i="50"/>
  <c r="I67" i="50"/>
  <c r="H67" i="50"/>
  <c r="G67" i="50"/>
  <c r="F67" i="50"/>
  <c r="E67" i="50"/>
  <c r="D67" i="50"/>
  <c r="C67" i="50"/>
  <c r="B67" i="50"/>
  <c r="J66" i="50"/>
  <c r="I66" i="50"/>
  <c r="H66" i="50"/>
  <c r="G66" i="50"/>
  <c r="F66" i="50"/>
  <c r="E66" i="50"/>
  <c r="D66" i="50"/>
  <c r="C66" i="50"/>
  <c r="B66" i="50"/>
  <c r="J65" i="50"/>
  <c r="I65" i="50"/>
  <c r="H65" i="50"/>
  <c r="G65" i="50"/>
  <c r="F65" i="50"/>
  <c r="E65" i="50"/>
  <c r="D65" i="50"/>
  <c r="C65" i="50"/>
  <c r="B65" i="50"/>
  <c r="J64" i="50"/>
  <c r="I64" i="50"/>
  <c r="H64" i="50"/>
  <c r="G64" i="50"/>
  <c r="F64" i="50"/>
  <c r="E64" i="50"/>
  <c r="D64" i="50"/>
  <c r="C64" i="50"/>
  <c r="B64" i="50"/>
  <c r="J63" i="50"/>
  <c r="I63" i="50"/>
  <c r="H63" i="50"/>
  <c r="G63" i="50"/>
  <c r="F63" i="50"/>
  <c r="E63" i="50"/>
  <c r="D63" i="50"/>
  <c r="C63" i="50"/>
  <c r="B63" i="50"/>
  <c r="J62" i="50"/>
  <c r="I62" i="50"/>
  <c r="H62" i="50"/>
  <c r="G62" i="50"/>
  <c r="F62" i="50"/>
  <c r="E62" i="50"/>
  <c r="D62" i="50"/>
  <c r="C62" i="50"/>
  <c r="B62" i="50"/>
  <c r="J61" i="50"/>
  <c r="I61" i="50"/>
  <c r="H61" i="50"/>
  <c r="G61" i="50"/>
  <c r="F61" i="50"/>
  <c r="E61" i="50"/>
  <c r="D61" i="50"/>
  <c r="C61" i="50"/>
  <c r="B61" i="50"/>
  <c r="J60" i="50"/>
  <c r="I60" i="50"/>
  <c r="H60" i="50"/>
  <c r="G60" i="50"/>
  <c r="F60" i="50"/>
  <c r="E60" i="50"/>
  <c r="D60" i="50"/>
  <c r="C60" i="50"/>
  <c r="B60" i="50"/>
  <c r="J59" i="50"/>
  <c r="I59" i="50"/>
  <c r="H59" i="50"/>
  <c r="G59" i="50"/>
  <c r="F59" i="50"/>
  <c r="E59" i="50"/>
  <c r="D59" i="50"/>
  <c r="C59" i="50"/>
  <c r="B59" i="50"/>
  <c r="J58" i="50"/>
  <c r="I58" i="50"/>
  <c r="H58" i="50"/>
  <c r="G58" i="50"/>
  <c r="F58" i="50"/>
  <c r="E58" i="50"/>
  <c r="D58" i="50"/>
  <c r="C58" i="50"/>
  <c r="B58" i="50"/>
  <c r="J57" i="50"/>
  <c r="I57" i="50"/>
  <c r="H57" i="50"/>
  <c r="G57" i="50"/>
  <c r="F57" i="50"/>
  <c r="E57" i="50"/>
  <c r="D57" i="50"/>
  <c r="C57" i="50"/>
  <c r="B57" i="50"/>
  <c r="J56" i="50"/>
  <c r="I56" i="50"/>
  <c r="H56" i="50"/>
  <c r="G56" i="50"/>
  <c r="F56" i="50"/>
  <c r="E56" i="50"/>
  <c r="D56" i="50"/>
  <c r="C56" i="50"/>
  <c r="B56" i="50"/>
  <c r="J55" i="50"/>
  <c r="I55" i="50"/>
  <c r="H55" i="50"/>
  <c r="G55" i="50"/>
  <c r="F55" i="50"/>
  <c r="E55" i="50"/>
  <c r="D55" i="50"/>
  <c r="C55" i="50"/>
  <c r="B55" i="50"/>
  <c r="J54" i="50"/>
  <c r="I54" i="50"/>
  <c r="H54" i="50"/>
  <c r="G54" i="50"/>
  <c r="F54" i="50"/>
  <c r="E54" i="50"/>
  <c r="D54" i="50"/>
  <c r="C54" i="50"/>
  <c r="B54" i="50"/>
  <c r="J53" i="50"/>
  <c r="J36" i="50" s="1"/>
  <c r="I53" i="50"/>
  <c r="H53" i="50"/>
  <c r="G53" i="50"/>
  <c r="F53" i="50"/>
  <c r="E53" i="50"/>
  <c r="D53" i="50"/>
  <c r="C53" i="50"/>
  <c r="B53" i="50"/>
  <c r="S38" i="50"/>
  <c r="K38" i="50"/>
  <c r="I37" i="50"/>
  <c r="S36" i="50"/>
  <c r="R36" i="50"/>
  <c r="R38" i="50" s="1"/>
  <c r="Q36" i="50"/>
  <c r="Q38" i="50" s="1"/>
  <c r="P36" i="50"/>
  <c r="P38" i="50" s="1"/>
  <c r="O36" i="50"/>
  <c r="O38" i="50" s="1"/>
  <c r="N36" i="50"/>
  <c r="N38" i="50" s="1"/>
  <c r="M36" i="50"/>
  <c r="M38" i="50" s="1"/>
  <c r="L36" i="50"/>
  <c r="L38" i="50" s="1"/>
  <c r="K36" i="50"/>
  <c r="G76" i="50"/>
  <c r="E76" i="50"/>
  <c r="H74" i="50"/>
  <c r="H69" i="50"/>
  <c r="S6" i="50"/>
  <c r="R6" i="50"/>
  <c r="Q6" i="50"/>
  <c r="Q7" i="50" s="1"/>
  <c r="Q8" i="50" s="1"/>
  <c r="P6" i="50"/>
  <c r="P7" i="50" s="1"/>
  <c r="O6" i="50"/>
  <c r="N6" i="50"/>
  <c r="M6" i="50"/>
  <c r="L6" i="50"/>
  <c r="X2" i="50"/>
  <c r="L2" i="50"/>
  <c r="E36" i="47"/>
  <c r="E37" i="47" s="1"/>
  <c r="K76" i="47"/>
  <c r="J76" i="47"/>
  <c r="I76" i="47"/>
  <c r="G76" i="47"/>
  <c r="F76" i="47"/>
  <c r="E76" i="47"/>
  <c r="D76" i="47"/>
  <c r="C76" i="47"/>
  <c r="B76" i="47"/>
  <c r="K75" i="47"/>
  <c r="J75" i="47"/>
  <c r="I75" i="47"/>
  <c r="G75" i="47"/>
  <c r="F75" i="47"/>
  <c r="E75" i="47"/>
  <c r="D75" i="47"/>
  <c r="C75" i="47"/>
  <c r="B75" i="47"/>
  <c r="K74" i="47"/>
  <c r="J74" i="47"/>
  <c r="I74" i="47"/>
  <c r="G74" i="47"/>
  <c r="F74" i="47"/>
  <c r="E74" i="47"/>
  <c r="D74" i="47"/>
  <c r="C74" i="47"/>
  <c r="B74" i="47"/>
  <c r="K73" i="47"/>
  <c r="J73" i="47"/>
  <c r="I73" i="47"/>
  <c r="G73" i="47"/>
  <c r="F73" i="47"/>
  <c r="E73" i="47"/>
  <c r="D73" i="47"/>
  <c r="C73" i="47"/>
  <c r="B73" i="47"/>
  <c r="K72" i="47"/>
  <c r="J72" i="47"/>
  <c r="I72" i="47"/>
  <c r="G72" i="47"/>
  <c r="F72" i="47"/>
  <c r="E72" i="47"/>
  <c r="D72" i="47"/>
  <c r="C72" i="47"/>
  <c r="B72" i="47"/>
  <c r="K71" i="47"/>
  <c r="J71" i="47"/>
  <c r="I71" i="47"/>
  <c r="G71" i="47"/>
  <c r="F71" i="47"/>
  <c r="E71" i="47"/>
  <c r="D71" i="47"/>
  <c r="C71" i="47"/>
  <c r="B71" i="47"/>
  <c r="K70" i="47"/>
  <c r="J70" i="47"/>
  <c r="I70" i="47"/>
  <c r="G70" i="47"/>
  <c r="F70" i="47"/>
  <c r="E70" i="47"/>
  <c r="D70" i="47"/>
  <c r="C70" i="47"/>
  <c r="B70" i="47"/>
  <c r="K69" i="47"/>
  <c r="J69" i="47"/>
  <c r="I69" i="47"/>
  <c r="G69" i="47"/>
  <c r="F69" i="47"/>
  <c r="E69" i="47"/>
  <c r="D69" i="47"/>
  <c r="C69" i="47"/>
  <c r="B69" i="47"/>
  <c r="K68" i="47"/>
  <c r="J68" i="47"/>
  <c r="I68" i="47"/>
  <c r="H68" i="47"/>
  <c r="G68" i="47"/>
  <c r="F68" i="47"/>
  <c r="E68" i="47"/>
  <c r="D68" i="47"/>
  <c r="C68" i="47"/>
  <c r="B68" i="47"/>
  <c r="K67" i="47"/>
  <c r="J67" i="47"/>
  <c r="I67" i="47"/>
  <c r="H67" i="47"/>
  <c r="G67" i="47"/>
  <c r="F67" i="47"/>
  <c r="E67" i="47"/>
  <c r="D67" i="47"/>
  <c r="C67" i="47"/>
  <c r="B67" i="47"/>
  <c r="K66" i="47"/>
  <c r="J66" i="47"/>
  <c r="I66" i="47"/>
  <c r="H66" i="47"/>
  <c r="G66" i="47"/>
  <c r="F66" i="47"/>
  <c r="E66" i="47"/>
  <c r="D66" i="47"/>
  <c r="C66" i="47"/>
  <c r="B66" i="47"/>
  <c r="K65" i="47"/>
  <c r="J65" i="47"/>
  <c r="I65" i="47"/>
  <c r="H65" i="47"/>
  <c r="G65" i="47"/>
  <c r="F65" i="47"/>
  <c r="E65" i="47"/>
  <c r="D65" i="47"/>
  <c r="C65" i="47"/>
  <c r="B65" i="47"/>
  <c r="K64" i="47"/>
  <c r="J64" i="47"/>
  <c r="I64" i="47"/>
  <c r="H64" i="47"/>
  <c r="G64" i="47"/>
  <c r="F64" i="47"/>
  <c r="E64" i="47"/>
  <c r="D64" i="47"/>
  <c r="C64" i="47"/>
  <c r="B64" i="47"/>
  <c r="K63" i="47"/>
  <c r="J63" i="47"/>
  <c r="I63" i="47"/>
  <c r="H63" i="47"/>
  <c r="G63" i="47"/>
  <c r="F63" i="47"/>
  <c r="E63" i="47"/>
  <c r="D63" i="47"/>
  <c r="C63" i="47"/>
  <c r="B63" i="47"/>
  <c r="K62" i="47"/>
  <c r="J62" i="47"/>
  <c r="I62" i="47"/>
  <c r="H62" i="47"/>
  <c r="G62" i="47"/>
  <c r="F62" i="47"/>
  <c r="E62" i="47"/>
  <c r="D62" i="47"/>
  <c r="C62" i="47"/>
  <c r="B62" i="47"/>
  <c r="K61" i="47"/>
  <c r="J61" i="47"/>
  <c r="I61" i="47"/>
  <c r="H61" i="47"/>
  <c r="G61" i="47"/>
  <c r="F61" i="47"/>
  <c r="E61" i="47"/>
  <c r="D61" i="47"/>
  <c r="C61" i="47"/>
  <c r="B61" i="47"/>
  <c r="K60" i="47"/>
  <c r="J60" i="47"/>
  <c r="I60" i="47"/>
  <c r="H60" i="47"/>
  <c r="G60" i="47"/>
  <c r="F60" i="47"/>
  <c r="E60" i="47"/>
  <c r="D60" i="47"/>
  <c r="C60" i="47"/>
  <c r="B60" i="47"/>
  <c r="K59" i="47"/>
  <c r="J59" i="47"/>
  <c r="I59" i="47"/>
  <c r="H59" i="47"/>
  <c r="G59" i="47"/>
  <c r="F59" i="47"/>
  <c r="E59" i="47"/>
  <c r="D59" i="47"/>
  <c r="C59" i="47"/>
  <c r="B59" i="47"/>
  <c r="K58" i="47"/>
  <c r="J58" i="47"/>
  <c r="I58" i="47"/>
  <c r="H58" i="47"/>
  <c r="G58" i="47"/>
  <c r="F58" i="47"/>
  <c r="E58" i="47"/>
  <c r="D58" i="47"/>
  <c r="C58" i="47"/>
  <c r="B58" i="47"/>
  <c r="K57" i="47"/>
  <c r="J57" i="47"/>
  <c r="I57" i="47"/>
  <c r="H57" i="47"/>
  <c r="G57" i="47"/>
  <c r="F57" i="47"/>
  <c r="E57" i="47"/>
  <c r="D57" i="47"/>
  <c r="C57" i="47"/>
  <c r="B57" i="47"/>
  <c r="K56" i="47"/>
  <c r="J56" i="47"/>
  <c r="I56" i="47"/>
  <c r="H56" i="47"/>
  <c r="G56" i="47"/>
  <c r="F56" i="47"/>
  <c r="E56" i="47"/>
  <c r="D56" i="47"/>
  <c r="C56" i="47"/>
  <c r="B56" i="47"/>
  <c r="K55" i="47"/>
  <c r="J55" i="47"/>
  <c r="I55" i="47"/>
  <c r="H55" i="47"/>
  <c r="G55" i="47"/>
  <c r="F55" i="47"/>
  <c r="E55" i="47"/>
  <c r="D55" i="47"/>
  <c r="C55" i="47"/>
  <c r="B55" i="47"/>
  <c r="K54" i="47"/>
  <c r="J54" i="47"/>
  <c r="I54" i="47"/>
  <c r="H54" i="47"/>
  <c r="G54" i="47"/>
  <c r="F54" i="47"/>
  <c r="E54" i="47"/>
  <c r="D54" i="47"/>
  <c r="C54" i="47"/>
  <c r="B54" i="47"/>
  <c r="K53" i="47"/>
  <c r="J53" i="47"/>
  <c r="I53" i="47"/>
  <c r="H53" i="47"/>
  <c r="G53" i="47"/>
  <c r="F53" i="47"/>
  <c r="E53" i="47"/>
  <c r="D53" i="47"/>
  <c r="C53" i="47"/>
  <c r="B53" i="47"/>
  <c r="J37" i="47"/>
  <c r="T36" i="47"/>
  <c r="T38" i="47" s="1"/>
  <c r="S36" i="47"/>
  <c r="S38" i="47" s="1"/>
  <c r="R36" i="47"/>
  <c r="R38" i="47" s="1"/>
  <c r="Q36" i="47"/>
  <c r="Q38" i="47" s="1"/>
  <c r="P36" i="47"/>
  <c r="P38" i="47" s="1"/>
  <c r="O36" i="47"/>
  <c r="O38" i="47" s="1"/>
  <c r="N36" i="47"/>
  <c r="N38" i="47" s="1"/>
  <c r="M36" i="47"/>
  <c r="M38" i="47" s="1"/>
  <c r="L36" i="47"/>
  <c r="L38" i="47" s="1"/>
  <c r="K36" i="47"/>
  <c r="F36" i="47"/>
  <c r="F38" i="47" s="1"/>
  <c r="H35" i="47"/>
  <c r="H76" i="47" s="1"/>
  <c r="H34" i="47"/>
  <c r="H75" i="47" s="1"/>
  <c r="H33" i="47"/>
  <c r="H74" i="47" s="1"/>
  <c r="H32" i="47"/>
  <c r="H73" i="47" s="1"/>
  <c r="H31" i="47"/>
  <c r="H72" i="47" s="1"/>
  <c r="H30" i="47"/>
  <c r="H71" i="47" s="1"/>
  <c r="H70" i="47"/>
  <c r="H69" i="47"/>
  <c r="T7" i="47"/>
  <c r="M7" i="47"/>
  <c r="T6" i="47"/>
  <c r="S6" i="47"/>
  <c r="S7" i="47" s="1"/>
  <c r="R6" i="47"/>
  <c r="R7" i="47" s="1"/>
  <c r="R8" i="47" s="1"/>
  <c r="Q6" i="47"/>
  <c r="Q7" i="47" s="1"/>
  <c r="Q8" i="47" s="1"/>
  <c r="Q10" i="47" s="1"/>
  <c r="P6" i="47"/>
  <c r="P7" i="47" s="1"/>
  <c r="O6" i="47"/>
  <c r="O7" i="47" s="1"/>
  <c r="N6" i="47"/>
  <c r="N7" i="47" s="1"/>
  <c r="M6" i="47"/>
  <c r="Y2" i="47"/>
  <c r="M2" i="47"/>
  <c r="O8" i="47" s="1"/>
  <c r="U12" i="46"/>
  <c r="H8" i="46"/>
  <c r="U15" i="46"/>
  <c r="P15" i="46"/>
  <c r="N15" i="46"/>
  <c r="K15" i="46"/>
  <c r="H15" i="46"/>
  <c r="S15" i="46" s="1"/>
  <c r="E15" i="46"/>
  <c r="U14" i="46"/>
  <c r="N14" i="46"/>
  <c r="K14" i="46"/>
  <c r="H14" i="46"/>
  <c r="U13" i="46"/>
  <c r="N13" i="46"/>
  <c r="K13" i="46"/>
  <c r="H13" i="46"/>
  <c r="K12" i="46"/>
  <c r="U11" i="46"/>
  <c r="N11" i="46"/>
  <c r="K11" i="46"/>
  <c r="H11" i="46"/>
  <c r="U10" i="46"/>
  <c r="N10" i="46"/>
  <c r="K10" i="46"/>
  <c r="H10" i="46"/>
  <c r="AD9" i="46"/>
  <c r="AF9" i="46" s="1"/>
  <c r="U9" i="46"/>
  <c r="P9" i="46"/>
  <c r="N9" i="46"/>
  <c r="K9" i="46"/>
  <c r="H9" i="46"/>
  <c r="S9" i="46" s="1"/>
  <c r="E9" i="46"/>
  <c r="AD8" i="46"/>
  <c r="AF8" i="46" s="1"/>
  <c r="P8" i="46"/>
  <c r="N8" i="46"/>
  <c r="AD7" i="46"/>
  <c r="AD14" i="46" s="1"/>
  <c r="AF14" i="46" s="1"/>
  <c r="E7" i="46"/>
  <c r="N7" i="46"/>
  <c r="Q11" i="52" l="1"/>
  <c r="L11" i="52"/>
  <c r="V24" i="52"/>
  <c r="W24" i="52" s="1"/>
  <c r="AF9" i="52"/>
  <c r="F7" i="52"/>
  <c r="G7" i="52" s="1"/>
  <c r="AD14" i="52"/>
  <c r="AF14" i="52" s="1"/>
  <c r="F15" i="52"/>
  <c r="G15" i="52" s="1"/>
  <c r="Q7" i="52"/>
  <c r="R7" i="52" s="1"/>
  <c r="V23" i="52"/>
  <c r="W23" i="52" s="1"/>
  <c r="V30" i="52"/>
  <c r="W30" i="52" s="1"/>
  <c r="V29" i="52"/>
  <c r="W29" i="52" s="1"/>
  <c r="V25" i="52"/>
  <c r="W25" i="52" s="1"/>
  <c r="V26" i="52"/>
  <c r="W26" i="52" s="1"/>
  <c r="K12" i="52"/>
  <c r="N12" i="52"/>
  <c r="P12" i="52"/>
  <c r="E12" i="52"/>
  <c r="V28" i="52" s="1"/>
  <c r="W28" i="52" s="1"/>
  <c r="H12" i="52"/>
  <c r="S12" i="52" s="1"/>
  <c r="L14" i="52"/>
  <c r="M14" i="52" s="1"/>
  <c r="L15" i="52"/>
  <c r="M15" i="52" s="1"/>
  <c r="L10" i="52"/>
  <c r="M10" i="52" s="1"/>
  <c r="L9" i="52"/>
  <c r="M9" i="52" s="1"/>
  <c r="L8" i="52"/>
  <c r="M8" i="52" s="1"/>
  <c r="L7" i="52"/>
  <c r="M7" i="52" s="1"/>
  <c r="L13" i="52"/>
  <c r="M13" i="52" s="1"/>
  <c r="Q10" i="52"/>
  <c r="R10" i="52" s="1"/>
  <c r="Q8" i="52"/>
  <c r="R8" i="52" s="1"/>
  <c r="Q13" i="52"/>
  <c r="R13" i="52" s="1"/>
  <c r="Q15" i="52"/>
  <c r="R15" i="52" s="1"/>
  <c r="Q9" i="52"/>
  <c r="R9" i="52" s="1"/>
  <c r="Q14" i="52"/>
  <c r="R14" i="52" s="1"/>
  <c r="F8" i="52"/>
  <c r="G8" i="52" s="1"/>
  <c r="F10" i="52"/>
  <c r="G10" i="52" s="1"/>
  <c r="F14" i="52"/>
  <c r="G14" i="52" s="1"/>
  <c r="F9" i="52"/>
  <c r="G9" i="52" s="1"/>
  <c r="F13" i="52"/>
  <c r="G13" i="52" s="1"/>
  <c r="V31" i="52"/>
  <c r="W31" i="52" s="1"/>
  <c r="G36" i="51"/>
  <c r="G37" i="51" s="1"/>
  <c r="Y9" i="51" s="1"/>
  <c r="E36" i="51"/>
  <c r="E38" i="51" s="1"/>
  <c r="E39" i="51" s="1"/>
  <c r="Z8" i="51" s="1"/>
  <c r="D36" i="51"/>
  <c r="D37" i="51" s="1"/>
  <c r="Y7" i="51" s="1"/>
  <c r="C36" i="51"/>
  <c r="C37" i="51" s="1"/>
  <c r="Y6" i="51" s="1"/>
  <c r="B36" i="51"/>
  <c r="B38" i="51" s="1"/>
  <c r="B39" i="51" s="1"/>
  <c r="Z5" i="51" s="1"/>
  <c r="D8" i="51"/>
  <c r="D9" i="51" s="1"/>
  <c r="O10" i="51"/>
  <c r="F37" i="51"/>
  <c r="F38" i="51"/>
  <c r="P10" i="51"/>
  <c r="E8" i="51"/>
  <c r="E9" i="51" s="1"/>
  <c r="S10" i="51"/>
  <c r="H8" i="51"/>
  <c r="H9" i="51" s="1"/>
  <c r="J8" i="51"/>
  <c r="J9" i="51" s="1"/>
  <c r="J38" i="51" s="1"/>
  <c r="J39" i="51" s="1"/>
  <c r="I37" i="51"/>
  <c r="Y11" i="51" s="1"/>
  <c r="H36" i="51"/>
  <c r="G8" i="51"/>
  <c r="G9" i="51" s="1"/>
  <c r="R10" i="51"/>
  <c r="M10" i="51"/>
  <c r="B8" i="51"/>
  <c r="B9" i="51" s="1"/>
  <c r="T8" i="51"/>
  <c r="N8" i="51"/>
  <c r="R7" i="50"/>
  <c r="R8" i="50" s="1"/>
  <c r="G8" i="50" s="1"/>
  <c r="G9" i="50" s="1"/>
  <c r="N7" i="50"/>
  <c r="O7" i="50"/>
  <c r="O8" i="50" s="1"/>
  <c r="O10" i="50" s="1"/>
  <c r="S7" i="50"/>
  <c r="L7" i="50"/>
  <c r="L8" i="50" s="1"/>
  <c r="M7" i="50"/>
  <c r="M8" i="50" s="1"/>
  <c r="C36" i="50"/>
  <c r="C37" i="50" s="1"/>
  <c r="X6" i="50" s="1"/>
  <c r="B36" i="50"/>
  <c r="B37" i="50" s="1"/>
  <c r="X5" i="50" s="1"/>
  <c r="D36" i="50"/>
  <c r="D37" i="50" s="1"/>
  <c r="X7" i="50" s="1"/>
  <c r="E36" i="50"/>
  <c r="H36" i="50"/>
  <c r="E8" i="50"/>
  <c r="E9" i="50" s="1"/>
  <c r="F36" i="50"/>
  <c r="G36" i="50"/>
  <c r="I8" i="50"/>
  <c r="I9" i="50" s="1"/>
  <c r="I38" i="50" s="1"/>
  <c r="I39" i="50" s="1"/>
  <c r="R10" i="50"/>
  <c r="F8" i="50"/>
  <c r="F9" i="50" s="1"/>
  <c r="Q10" i="50"/>
  <c r="N8" i="50"/>
  <c r="P8" i="50"/>
  <c r="P10" i="50" s="1"/>
  <c r="S8" i="50"/>
  <c r="E38" i="47"/>
  <c r="I36" i="47"/>
  <c r="I37" i="47" s="1"/>
  <c r="Y11" i="47" s="1"/>
  <c r="G36" i="47"/>
  <c r="G37" i="47" s="1"/>
  <c r="Y9" i="47" s="1"/>
  <c r="Y8" i="47"/>
  <c r="D36" i="47"/>
  <c r="D37" i="47" s="1"/>
  <c r="Y7" i="47" s="1"/>
  <c r="C36" i="47"/>
  <c r="C37" i="47" s="1"/>
  <c r="Y6" i="47" s="1"/>
  <c r="B36" i="47"/>
  <c r="B37" i="47" s="1"/>
  <c r="Y5" i="47" s="1"/>
  <c r="H36" i="47"/>
  <c r="D8" i="47"/>
  <c r="D9" i="47" s="1"/>
  <c r="O10" i="47"/>
  <c r="R10" i="47"/>
  <c r="G8" i="47"/>
  <c r="G9" i="47" s="1"/>
  <c r="P8" i="47"/>
  <c r="S8" i="47"/>
  <c r="T8" i="47"/>
  <c r="M8" i="47"/>
  <c r="N8" i="47"/>
  <c r="F37" i="47"/>
  <c r="S8" i="46"/>
  <c r="H12" i="46"/>
  <c r="N12" i="46"/>
  <c r="E8" i="46"/>
  <c r="V8" i="46" s="1"/>
  <c r="V15" i="46"/>
  <c r="V7" i="46"/>
  <c r="V9" i="46"/>
  <c r="L15" i="46"/>
  <c r="M15" i="46" s="1"/>
  <c r="L7" i="46"/>
  <c r="M7" i="46" s="1"/>
  <c r="L9" i="46"/>
  <c r="M9" i="46" s="1"/>
  <c r="P7" i="46"/>
  <c r="S10" i="46"/>
  <c r="S11" i="46"/>
  <c r="S13" i="46"/>
  <c r="S14" i="46"/>
  <c r="AD15" i="46"/>
  <c r="AF15" i="46" s="1"/>
  <c r="AF7" i="46"/>
  <c r="H7" i="46"/>
  <c r="K7" i="46"/>
  <c r="U7" i="46"/>
  <c r="K8" i="46"/>
  <c r="U8" i="46"/>
  <c r="E10" i="46"/>
  <c r="V10" i="46" s="1"/>
  <c r="P10" i="46"/>
  <c r="E11" i="46"/>
  <c r="L11" i="46" s="1"/>
  <c r="M11" i="46" s="1"/>
  <c r="P11" i="46"/>
  <c r="E12" i="46"/>
  <c r="L12" i="46" s="1"/>
  <c r="M12" i="46" s="1"/>
  <c r="P12" i="46"/>
  <c r="E13" i="46"/>
  <c r="L13" i="46" s="1"/>
  <c r="M13" i="46" s="1"/>
  <c r="P13" i="46"/>
  <c r="E14" i="46"/>
  <c r="L14" i="46" s="1"/>
  <c r="M14" i="46" s="1"/>
  <c r="P14" i="46"/>
  <c r="Q12" i="52" l="1"/>
  <c r="R12" i="52" s="1"/>
  <c r="L12" i="52"/>
  <c r="M12" i="52" s="1"/>
  <c r="F12" i="52"/>
  <c r="G12" i="52" s="1"/>
  <c r="G38" i="51"/>
  <c r="G39" i="51" s="1"/>
  <c r="Z9" i="51" s="1"/>
  <c r="E37" i="51"/>
  <c r="Y8" i="51" s="1"/>
  <c r="D38" i="51"/>
  <c r="D39" i="51" s="1"/>
  <c r="Z7" i="51" s="1"/>
  <c r="B37" i="51"/>
  <c r="Y5" i="51" s="1"/>
  <c r="C8" i="51"/>
  <c r="C9" i="51" s="1"/>
  <c r="C38" i="51" s="1"/>
  <c r="C39" i="51" s="1"/>
  <c r="Z6" i="51" s="1"/>
  <c r="N10" i="51"/>
  <c r="H38" i="51"/>
  <c r="H39" i="51" s="1"/>
  <c r="Z10" i="51" s="1"/>
  <c r="H37" i="51"/>
  <c r="Y10" i="51" s="1"/>
  <c r="I8" i="51"/>
  <c r="I9" i="51" s="1"/>
  <c r="I38" i="51" s="1"/>
  <c r="I39" i="51" s="1"/>
  <c r="Z11" i="51" s="1"/>
  <c r="T10" i="51"/>
  <c r="K8" i="51"/>
  <c r="K9" i="51" s="1"/>
  <c r="K38" i="51" s="1"/>
  <c r="K39" i="51" s="1"/>
  <c r="C8" i="50"/>
  <c r="C9" i="50" s="1"/>
  <c r="M10" i="50"/>
  <c r="B8" i="50"/>
  <c r="B9" i="50" s="1"/>
  <c r="L10" i="50"/>
  <c r="C38" i="50"/>
  <c r="C39" i="50" s="1"/>
  <c r="Y6" i="50" s="1"/>
  <c r="B38" i="50"/>
  <c r="B39" i="50" s="1"/>
  <c r="Y5" i="50" s="1"/>
  <c r="N10" i="50"/>
  <c r="D8" i="50"/>
  <c r="D9" i="50" s="1"/>
  <c r="D38" i="50" s="1"/>
  <c r="D39" i="50" s="1"/>
  <c r="Y7" i="50" s="1"/>
  <c r="H37" i="50"/>
  <c r="X11" i="50" s="1"/>
  <c r="E38" i="50"/>
  <c r="E39" i="50" s="1"/>
  <c r="Y8" i="50" s="1"/>
  <c r="E37" i="50"/>
  <c r="X8" i="50" s="1"/>
  <c r="G38" i="50"/>
  <c r="G39" i="50" s="1"/>
  <c r="Y10" i="50" s="1"/>
  <c r="G37" i="50"/>
  <c r="X10" i="50" s="1"/>
  <c r="J8" i="50"/>
  <c r="J9" i="50" s="1"/>
  <c r="J38" i="50" s="1"/>
  <c r="J39" i="50" s="1"/>
  <c r="H8" i="50"/>
  <c r="H9" i="50" s="1"/>
  <c r="H38" i="50" s="1"/>
  <c r="H39" i="50" s="1"/>
  <c r="Y11" i="50" s="1"/>
  <c r="S10" i="50"/>
  <c r="F37" i="50"/>
  <c r="X9" i="50" s="1"/>
  <c r="F38" i="50"/>
  <c r="F39" i="50" s="1"/>
  <c r="Y9" i="50" s="1"/>
  <c r="G38" i="47"/>
  <c r="G39" i="47" s="1"/>
  <c r="Z9" i="47" s="1"/>
  <c r="D38" i="47"/>
  <c r="D39" i="47" s="1"/>
  <c r="Z7" i="47" s="1"/>
  <c r="H8" i="47"/>
  <c r="H9" i="47" s="1"/>
  <c r="H38" i="47" s="1"/>
  <c r="H39" i="47" s="1"/>
  <c r="Z10" i="47" s="1"/>
  <c r="J8" i="47"/>
  <c r="J9" i="47" s="1"/>
  <c r="J38" i="47" s="1"/>
  <c r="J39" i="47" s="1"/>
  <c r="S10" i="47"/>
  <c r="C8" i="47"/>
  <c r="C9" i="47" s="1"/>
  <c r="C38" i="47" s="1"/>
  <c r="C39" i="47" s="1"/>
  <c r="Z6" i="47" s="1"/>
  <c r="N10" i="47"/>
  <c r="E8" i="47"/>
  <c r="E9" i="47" s="1"/>
  <c r="E39" i="47" s="1"/>
  <c r="Z8" i="47" s="1"/>
  <c r="P10" i="47"/>
  <c r="H37" i="47"/>
  <c r="Y10" i="47" s="1"/>
  <c r="M10" i="47"/>
  <c r="B8" i="47"/>
  <c r="B9" i="47" s="1"/>
  <c r="B38" i="47" s="1"/>
  <c r="B39" i="47" s="1"/>
  <c r="Z5" i="47" s="1"/>
  <c r="I8" i="47"/>
  <c r="I9" i="47" s="1"/>
  <c r="I38" i="47" s="1"/>
  <c r="I39" i="47" s="1"/>
  <c r="Z11" i="47" s="1"/>
  <c r="K8" i="47"/>
  <c r="K9" i="47" s="1"/>
  <c r="K38" i="47" s="1"/>
  <c r="K39" i="47" s="1"/>
  <c r="T10" i="47"/>
  <c r="S12" i="46"/>
  <c r="L8" i="46"/>
  <c r="M8" i="46" s="1"/>
  <c r="L10" i="46"/>
  <c r="M10" i="46" s="1"/>
  <c r="V12" i="46"/>
  <c r="V14" i="46"/>
  <c r="V13" i="46"/>
  <c r="S7" i="46"/>
  <c r="V11" i="46"/>
  <c r="F14" i="46"/>
  <c r="G14" i="46" s="1"/>
  <c r="F13" i="46"/>
  <c r="G13" i="46" s="1"/>
  <c r="F12" i="46"/>
  <c r="G12" i="46" s="1"/>
  <c r="F11" i="46"/>
  <c r="G11" i="46" s="1"/>
  <c r="F10" i="46"/>
  <c r="G10" i="46" s="1"/>
  <c r="F15" i="46"/>
  <c r="G15" i="46" s="1"/>
  <c r="F7" i="46"/>
  <c r="G7" i="46" s="1"/>
  <c r="F9" i="46"/>
  <c r="G9" i="46" s="1"/>
  <c r="F8" i="46"/>
  <c r="G8" i="46" s="1"/>
  <c r="Q14" i="46"/>
  <c r="R14" i="46" s="1"/>
  <c r="Q13" i="46"/>
  <c r="R13" i="46" s="1"/>
  <c r="Q12" i="46"/>
  <c r="R12" i="46" s="1"/>
  <c r="Q11" i="46"/>
  <c r="R11" i="46" s="1"/>
  <c r="Q10" i="46"/>
  <c r="R10" i="46" s="1"/>
  <c r="Q9" i="46"/>
  <c r="R9" i="46" s="1"/>
  <c r="Q8" i="46"/>
  <c r="R8" i="46" s="1"/>
  <c r="Q15" i="46"/>
  <c r="R15" i="46" s="1"/>
  <c r="Q7" i="46"/>
  <c r="R7" i="46" s="1"/>
  <c r="H35" i="45" l="1"/>
  <c r="H34" i="45"/>
  <c r="H75" i="45" s="1"/>
  <c r="H33" i="45"/>
  <c r="H74" i="45" s="1"/>
  <c r="H32" i="45"/>
  <c r="H31" i="45"/>
  <c r="H72" i="45" s="1"/>
  <c r="H30" i="45"/>
  <c r="H71" i="45" s="1"/>
  <c r="H29" i="45"/>
  <c r="H28" i="45"/>
  <c r="G71" i="45"/>
  <c r="G72" i="45"/>
  <c r="G76" i="45"/>
  <c r="G69" i="45"/>
  <c r="K76" i="45"/>
  <c r="J76" i="45"/>
  <c r="H76" i="45"/>
  <c r="F76" i="45"/>
  <c r="E76" i="45"/>
  <c r="D76" i="45"/>
  <c r="C76" i="45"/>
  <c r="B76" i="45"/>
  <c r="K75" i="45"/>
  <c r="J75" i="45"/>
  <c r="G75" i="45"/>
  <c r="F75" i="45"/>
  <c r="D75" i="45"/>
  <c r="C75" i="45"/>
  <c r="B75" i="45"/>
  <c r="K74" i="45"/>
  <c r="J74" i="45"/>
  <c r="G74" i="45"/>
  <c r="F74" i="45"/>
  <c r="E74" i="45"/>
  <c r="D74" i="45"/>
  <c r="C74" i="45"/>
  <c r="B74" i="45"/>
  <c r="K73" i="45"/>
  <c r="J73" i="45"/>
  <c r="G73" i="45"/>
  <c r="F73" i="45"/>
  <c r="D73" i="45"/>
  <c r="C73" i="45"/>
  <c r="B73" i="45"/>
  <c r="K72" i="45"/>
  <c r="J72" i="45"/>
  <c r="F72" i="45"/>
  <c r="D72" i="45"/>
  <c r="C72" i="45"/>
  <c r="B72" i="45"/>
  <c r="K71" i="45"/>
  <c r="J71" i="45"/>
  <c r="I71" i="45"/>
  <c r="F71" i="45"/>
  <c r="D71" i="45"/>
  <c r="C71" i="45"/>
  <c r="B71" i="45"/>
  <c r="K70" i="45"/>
  <c r="J70" i="45"/>
  <c r="I70" i="45"/>
  <c r="G70" i="45"/>
  <c r="F70" i="45"/>
  <c r="D70" i="45"/>
  <c r="C70" i="45"/>
  <c r="B70" i="45"/>
  <c r="K69" i="45"/>
  <c r="J69" i="45"/>
  <c r="F69" i="45"/>
  <c r="E69" i="45"/>
  <c r="D69" i="45"/>
  <c r="C69" i="45"/>
  <c r="B69" i="45"/>
  <c r="K68" i="45"/>
  <c r="J68" i="45"/>
  <c r="I68" i="45"/>
  <c r="H68" i="45"/>
  <c r="G68" i="45"/>
  <c r="F68" i="45"/>
  <c r="E68" i="45"/>
  <c r="D68" i="45"/>
  <c r="C68" i="45"/>
  <c r="B68" i="45"/>
  <c r="K67" i="45"/>
  <c r="J67" i="45"/>
  <c r="I67" i="45"/>
  <c r="H67" i="45"/>
  <c r="G67" i="45"/>
  <c r="F67" i="45"/>
  <c r="E67" i="45"/>
  <c r="D67" i="45"/>
  <c r="C67" i="45"/>
  <c r="B67" i="45"/>
  <c r="K66" i="45"/>
  <c r="J66" i="45"/>
  <c r="I66" i="45"/>
  <c r="H66" i="45"/>
  <c r="G66" i="45"/>
  <c r="F66" i="45"/>
  <c r="E66" i="45"/>
  <c r="D66" i="45"/>
  <c r="C66" i="45"/>
  <c r="B66" i="45"/>
  <c r="K65" i="45"/>
  <c r="J65" i="45"/>
  <c r="I65" i="45"/>
  <c r="H65" i="45"/>
  <c r="G65" i="45"/>
  <c r="F65" i="45"/>
  <c r="E65" i="45"/>
  <c r="D65" i="45"/>
  <c r="C65" i="45"/>
  <c r="B65" i="45"/>
  <c r="K64" i="45"/>
  <c r="J64" i="45"/>
  <c r="I64" i="45"/>
  <c r="H64" i="45"/>
  <c r="G64" i="45"/>
  <c r="F64" i="45"/>
  <c r="E64" i="45"/>
  <c r="D64" i="45"/>
  <c r="C64" i="45"/>
  <c r="B64" i="45"/>
  <c r="K63" i="45"/>
  <c r="J63" i="45"/>
  <c r="I63" i="45"/>
  <c r="H63" i="45"/>
  <c r="G63" i="45"/>
  <c r="F63" i="45"/>
  <c r="E63" i="45"/>
  <c r="D63" i="45"/>
  <c r="C63" i="45"/>
  <c r="B63" i="45"/>
  <c r="K62" i="45"/>
  <c r="J62" i="45"/>
  <c r="I62" i="45"/>
  <c r="H62" i="45"/>
  <c r="G62" i="45"/>
  <c r="F62" i="45"/>
  <c r="E62" i="45"/>
  <c r="D62" i="45"/>
  <c r="C62" i="45"/>
  <c r="B62" i="45"/>
  <c r="K61" i="45"/>
  <c r="J61" i="45"/>
  <c r="I61" i="45"/>
  <c r="H61" i="45"/>
  <c r="G61" i="45"/>
  <c r="F61" i="45"/>
  <c r="E61" i="45"/>
  <c r="D61" i="45"/>
  <c r="C61" i="45"/>
  <c r="B61" i="45"/>
  <c r="K60" i="45"/>
  <c r="J60" i="45"/>
  <c r="I60" i="45"/>
  <c r="H60" i="45"/>
  <c r="G60" i="45"/>
  <c r="F60" i="45"/>
  <c r="E60" i="45"/>
  <c r="D60" i="45"/>
  <c r="C60" i="45"/>
  <c r="B60" i="45"/>
  <c r="K59" i="45"/>
  <c r="J59" i="45"/>
  <c r="I59" i="45"/>
  <c r="H59" i="45"/>
  <c r="G59" i="45"/>
  <c r="F59" i="45"/>
  <c r="E59" i="45"/>
  <c r="D59" i="45"/>
  <c r="C59" i="45"/>
  <c r="B59" i="45"/>
  <c r="K58" i="45"/>
  <c r="J58" i="45"/>
  <c r="I58" i="45"/>
  <c r="H58" i="45"/>
  <c r="G58" i="45"/>
  <c r="F58" i="45"/>
  <c r="E58" i="45"/>
  <c r="D58" i="45"/>
  <c r="C58" i="45"/>
  <c r="B58" i="45"/>
  <c r="K57" i="45"/>
  <c r="J57" i="45"/>
  <c r="I57" i="45"/>
  <c r="H57" i="45"/>
  <c r="G57" i="45"/>
  <c r="F57" i="45"/>
  <c r="E57" i="45"/>
  <c r="D57" i="45"/>
  <c r="C57" i="45"/>
  <c r="B57" i="45"/>
  <c r="K56" i="45"/>
  <c r="J56" i="45"/>
  <c r="I56" i="45"/>
  <c r="H56" i="45"/>
  <c r="G56" i="45"/>
  <c r="F56" i="45"/>
  <c r="E56" i="45"/>
  <c r="D56" i="45"/>
  <c r="C56" i="45"/>
  <c r="B56" i="45"/>
  <c r="K55" i="45"/>
  <c r="J55" i="45"/>
  <c r="I55" i="45"/>
  <c r="H55" i="45"/>
  <c r="G55" i="45"/>
  <c r="F55" i="45"/>
  <c r="E55" i="45"/>
  <c r="D55" i="45"/>
  <c r="C55" i="45"/>
  <c r="B55" i="45"/>
  <c r="K54" i="45"/>
  <c r="J54" i="45"/>
  <c r="I54" i="45"/>
  <c r="H54" i="45"/>
  <c r="G54" i="45"/>
  <c r="F54" i="45"/>
  <c r="E54" i="45"/>
  <c r="D54" i="45"/>
  <c r="C54" i="45"/>
  <c r="B54" i="45"/>
  <c r="K53" i="45"/>
  <c r="J53" i="45"/>
  <c r="I53" i="45"/>
  <c r="H53" i="45"/>
  <c r="G53" i="45"/>
  <c r="F53" i="45"/>
  <c r="F36" i="45" s="1"/>
  <c r="F38" i="45" s="1"/>
  <c r="E53" i="45"/>
  <c r="D53" i="45"/>
  <c r="C53" i="45"/>
  <c r="B53" i="45"/>
  <c r="F48" i="45"/>
  <c r="S38" i="45"/>
  <c r="R38" i="45"/>
  <c r="Q38" i="45"/>
  <c r="P38" i="45"/>
  <c r="J37" i="45"/>
  <c r="Y12" i="45" s="1"/>
  <c r="T36" i="45"/>
  <c r="T38" i="45" s="1"/>
  <c r="S36" i="45"/>
  <c r="R36" i="45"/>
  <c r="Q36" i="45"/>
  <c r="P36" i="45"/>
  <c r="O36" i="45"/>
  <c r="O38" i="45" s="1"/>
  <c r="N36" i="45"/>
  <c r="N38" i="45" s="1"/>
  <c r="M36" i="45"/>
  <c r="M38" i="45" s="1"/>
  <c r="L36" i="45"/>
  <c r="L38" i="45" s="1"/>
  <c r="I76" i="45"/>
  <c r="I75" i="45"/>
  <c r="E75" i="45"/>
  <c r="I74" i="45"/>
  <c r="I73" i="45"/>
  <c r="H73" i="45"/>
  <c r="E73" i="45"/>
  <c r="I72" i="45"/>
  <c r="E72" i="45"/>
  <c r="E71" i="45"/>
  <c r="H70" i="45"/>
  <c r="E70" i="45"/>
  <c r="I69" i="45"/>
  <c r="H69" i="45"/>
  <c r="T6" i="45"/>
  <c r="S6" i="45"/>
  <c r="R6" i="45"/>
  <c r="R7" i="45" s="1"/>
  <c r="Q6" i="45"/>
  <c r="Q7" i="45" s="1"/>
  <c r="Q8" i="45" s="1"/>
  <c r="Q10" i="45" s="1"/>
  <c r="P6" i="45"/>
  <c r="O6" i="45"/>
  <c r="N6" i="45"/>
  <c r="M6" i="45"/>
  <c r="Y2" i="45"/>
  <c r="M2" i="45"/>
  <c r="Y2" i="44"/>
  <c r="E35" i="44"/>
  <c r="E76" i="44" s="1"/>
  <c r="E34" i="44"/>
  <c r="E75" i="44" s="1"/>
  <c r="E33" i="44"/>
  <c r="E74" i="44" s="1"/>
  <c r="E32" i="44"/>
  <c r="E73" i="44" s="1"/>
  <c r="E31" i="44"/>
  <c r="E72" i="44" s="1"/>
  <c r="E30" i="44"/>
  <c r="E71" i="44" s="1"/>
  <c r="E29" i="44"/>
  <c r="E70" i="44" s="1"/>
  <c r="E28" i="44"/>
  <c r="E69" i="44" s="1"/>
  <c r="I35" i="44"/>
  <c r="H35" i="44"/>
  <c r="I34" i="44"/>
  <c r="H34" i="44"/>
  <c r="I33" i="44"/>
  <c r="I74" i="44" s="1"/>
  <c r="H33" i="44"/>
  <c r="H74" i="44" s="1"/>
  <c r="I32" i="44"/>
  <c r="H32" i="44"/>
  <c r="I31" i="44"/>
  <c r="H31" i="44"/>
  <c r="H72" i="44" s="1"/>
  <c r="I30" i="44"/>
  <c r="I71" i="44" s="1"/>
  <c r="H30" i="44"/>
  <c r="H71" i="44" s="1"/>
  <c r="I29" i="44"/>
  <c r="I70" i="44" s="1"/>
  <c r="H29" i="44"/>
  <c r="H70" i="44" s="1"/>
  <c r="I28" i="44"/>
  <c r="H28" i="44"/>
  <c r="J71" i="44"/>
  <c r="I72" i="44"/>
  <c r="J72" i="44"/>
  <c r="J75" i="44"/>
  <c r="I76" i="44"/>
  <c r="J76" i="44"/>
  <c r="H76" i="44"/>
  <c r="H75" i="44"/>
  <c r="H73" i="44"/>
  <c r="H69" i="44"/>
  <c r="G71" i="44"/>
  <c r="G73" i="44"/>
  <c r="G74" i="44"/>
  <c r="G75" i="44"/>
  <c r="G69" i="44"/>
  <c r="I73" i="44"/>
  <c r="I75" i="44"/>
  <c r="I69" i="44"/>
  <c r="F70" i="44"/>
  <c r="G70" i="44"/>
  <c r="F71" i="44"/>
  <c r="G72" i="44"/>
  <c r="F74" i="44"/>
  <c r="F75" i="44"/>
  <c r="F76" i="44"/>
  <c r="G76" i="44"/>
  <c r="K76" i="44"/>
  <c r="D76" i="44"/>
  <c r="C76" i="44"/>
  <c r="B76" i="44"/>
  <c r="K75" i="44"/>
  <c r="D75" i="44"/>
  <c r="C75" i="44"/>
  <c r="B75" i="44"/>
  <c r="K74" i="44"/>
  <c r="J74" i="44"/>
  <c r="D74" i="44"/>
  <c r="C74" i="44"/>
  <c r="B74" i="44"/>
  <c r="K73" i="44"/>
  <c r="J73" i="44"/>
  <c r="F73" i="44"/>
  <c r="D73" i="44"/>
  <c r="C73" i="44"/>
  <c r="B73" i="44"/>
  <c r="K72" i="44"/>
  <c r="K36" i="44" s="1"/>
  <c r="F72" i="44"/>
  <c r="D72" i="44"/>
  <c r="C72" i="44"/>
  <c r="B72" i="44"/>
  <c r="K71" i="44"/>
  <c r="D71" i="44"/>
  <c r="C71" i="44"/>
  <c r="B71" i="44"/>
  <c r="K70" i="44"/>
  <c r="J70" i="44"/>
  <c r="D70" i="44"/>
  <c r="C70" i="44"/>
  <c r="B70" i="44"/>
  <c r="K69" i="44"/>
  <c r="J69" i="44"/>
  <c r="F69" i="44"/>
  <c r="D69" i="44"/>
  <c r="C69" i="44"/>
  <c r="B69" i="44"/>
  <c r="K68" i="44"/>
  <c r="J68" i="44"/>
  <c r="I68" i="44"/>
  <c r="H68" i="44"/>
  <c r="G68" i="44"/>
  <c r="F68" i="44"/>
  <c r="E68" i="44"/>
  <c r="D68" i="44"/>
  <c r="C68" i="44"/>
  <c r="B68" i="44"/>
  <c r="K67" i="44"/>
  <c r="J67" i="44"/>
  <c r="I67" i="44"/>
  <c r="H67" i="44"/>
  <c r="G67" i="44"/>
  <c r="F67" i="44"/>
  <c r="E67" i="44"/>
  <c r="D67" i="44"/>
  <c r="C67" i="44"/>
  <c r="B67" i="44"/>
  <c r="K66" i="44"/>
  <c r="J66" i="44"/>
  <c r="I66" i="44"/>
  <c r="H66" i="44"/>
  <c r="G66" i="44"/>
  <c r="F66" i="44"/>
  <c r="E66" i="44"/>
  <c r="D66" i="44"/>
  <c r="C66" i="44"/>
  <c r="B66" i="44"/>
  <c r="K65" i="44"/>
  <c r="J65" i="44"/>
  <c r="I65" i="44"/>
  <c r="H65" i="44"/>
  <c r="G65" i="44"/>
  <c r="F65" i="44"/>
  <c r="E65" i="44"/>
  <c r="D65" i="44"/>
  <c r="C65" i="44"/>
  <c r="B65" i="44"/>
  <c r="K64" i="44"/>
  <c r="J64" i="44"/>
  <c r="I64" i="44"/>
  <c r="H64" i="44"/>
  <c r="G64" i="44"/>
  <c r="F64" i="44"/>
  <c r="E64" i="44"/>
  <c r="D64" i="44"/>
  <c r="C64" i="44"/>
  <c r="B64" i="44"/>
  <c r="K63" i="44"/>
  <c r="J63" i="44"/>
  <c r="I63" i="44"/>
  <c r="H63" i="44"/>
  <c r="G63" i="44"/>
  <c r="F63" i="44"/>
  <c r="E63" i="44"/>
  <c r="D63" i="44"/>
  <c r="C63" i="44"/>
  <c r="B63" i="44"/>
  <c r="K62" i="44"/>
  <c r="J62" i="44"/>
  <c r="I62" i="44"/>
  <c r="H62" i="44"/>
  <c r="G62" i="44"/>
  <c r="F62" i="44"/>
  <c r="E62" i="44"/>
  <c r="D62" i="44"/>
  <c r="C62" i="44"/>
  <c r="B62" i="44"/>
  <c r="K61" i="44"/>
  <c r="J61" i="44"/>
  <c r="I61" i="44"/>
  <c r="H61" i="44"/>
  <c r="G61" i="44"/>
  <c r="F61" i="44"/>
  <c r="E61" i="44"/>
  <c r="D61" i="44"/>
  <c r="C61" i="44"/>
  <c r="B61" i="44"/>
  <c r="K60" i="44"/>
  <c r="J60" i="44"/>
  <c r="I60" i="44"/>
  <c r="H60" i="44"/>
  <c r="G60" i="44"/>
  <c r="F60" i="44"/>
  <c r="E60" i="44"/>
  <c r="D60" i="44"/>
  <c r="C60" i="44"/>
  <c r="B60" i="44"/>
  <c r="K59" i="44"/>
  <c r="J59" i="44"/>
  <c r="I59" i="44"/>
  <c r="H59" i="44"/>
  <c r="G59" i="44"/>
  <c r="F59" i="44"/>
  <c r="E59" i="44"/>
  <c r="D59" i="44"/>
  <c r="C59" i="44"/>
  <c r="B59" i="44"/>
  <c r="K58" i="44"/>
  <c r="J58" i="44"/>
  <c r="I58" i="44"/>
  <c r="H58" i="44"/>
  <c r="G58" i="44"/>
  <c r="F58" i="44"/>
  <c r="E58" i="44"/>
  <c r="D58" i="44"/>
  <c r="C58" i="44"/>
  <c r="B58" i="44"/>
  <c r="K57" i="44"/>
  <c r="J57" i="44"/>
  <c r="I57" i="44"/>
  <c r="H57" i="44"/>
  <c r="G57" i="44"/>
  <c r="F57" i="44"/>
  <c r="E57" i="44"/>
  <c r="D57" i="44"/>
  <c r="C57" i="44"/>
  <c r="B57" i="44"/>
  <c r="K56" i="44"/>
  <c r="J56" i="44"/>
  <c r="I56" i="44"/>
  <c r="H56" i="44"/>
  <c r="G56" i="44"/>
  <c r="F56" i="44"/>
  <c r="E56" i="44"/>
  <c r="D56" i="44"/>
  <c r="C56" i="44"/>
  <c r="B56" i="44"/>
  <c r="K55" i="44"/>
  <c r="J55" i="44"/>
  <c r="I55" i="44"/>
  <c r="H55" i="44"/>
  <c r="G55" i="44"/>
  <c r="F55" i="44"/>
  <c r="E55" i="44"/>
  <c r="D55" i="44"/>
  <c r="C55" i="44"/>
  <c r="B55" i="44"/>
  <c r="K54" i="44"/>
  <c r="J54" i="44"/>
  <c r="I54" i="44"/>
  <c r="H54" i="44"/>
  <c r="G54" i="44"/>
  <c r="F54" i="44"/>
  <c r="E54" i="44"/>
  <c r="D54" i="44"/>
  <c r="C54" i="44"/>
  <c r="B54" i="44"/>
  <c r="K53" i="44"/>
  <c r="J53" i="44"/>
  <c r="I53" i="44"/>
  <c r="I36" i="44" s="1"/>
  <c r="H53" i="44"/>
  <c r="H36" i="44" s="1"/>
  <c r="G53" i="44"/>
  <c r="F53" i="44"/>
  <c r="E53" i="44"/>
  <c r="D53" i="44"/>
  <c r="C53" i="44"/>
  <c r="B53" i="44"/>
  <c r="F48" i="44"/>
  <c r="T36" i="44"/>
  <c r="T38" i="44" s="1"/>
  <c r="S36" i="44"/>
  <c r="S38" i="44" s="1"/>
  <c r="R36" i="44"/>
  <c r="R38" i="44" s="1"/>
  <c r="Q36" i="44"/>
  <c r="Q38" i="44" s="1"/>
  <c r="P36" i="44"/>
  <c r="P38" i="44" s="1"/>
  <c r="O36" i="44"/>
  <c r="O38" i="44" s="1"/>
  <c r="N36" i="44"/>
  <c r="N38" i="44" s="1"/>
  <c r="M36" i="44"/>
  <c r="M38" i="44" s="1"/>
  <c r="L36" i="44"/>
  <c r="L38" i="44" s="1"/>
  <c r="T6" i="44"/>
  <c r="T7" i="44" s="1"/>
  <c r="S6" i="44"/>
  <c r="R6" i="44"/>
  <c r="R7" i="44" s="1"/>
  <c r="R8" i="44" s="1"/>
  <c r="Q6" i="44"/>
  <c r="P6" i="44"/>
  <c r="O6" i="44"/>
  <c r="N6" i="44"/>
  <c r="M6" i="44"/>
  <c r="M7" i="44" s="1"/>
  <c r="M2" i="44"/>
  <c r="O7" i="45" l="1"/>
  <c r="O8" i="45" s="1"/>
  <c r="K36" i="45"/>
  <c r="P7" i="45"/>
  <c r="T7" i="45"/>
  <c r="N7" i="45"/>
  <c r="G36" i="45"/>
  <c r="G37" i="45" s="1"/>
  <c r="Y9" i="45" s="1"/>
  <c r="C36" i="45"/>
  <c r="C37" i="45" s="1"/>
  <c r="Y6" i="45" s="1"/>
  <c r="B36" i="45"/>
  <c r="B37" i="45" s="1"/>
  <c r="Y5" i="45" s="1"/>
  <c r="D36" i="45"/>
  <c r="D37" i="45" s="1"/>
  <c r="Y7" i="45" s="1"/>
  <c r="H36" i="45"/>
  <c r="I36" i="45"/>
  <c r="E36" i="45"/>
  <c r="O10" i="45"/>
  <c r="D8" i="45"/>
  <c r="D9" i="45" s="1"/>
  <c r="S8" i="45"/>
  <c r="N8" i="45"/>
  <c r="S7" i="45"/>
  <c r="P8" i="45"/>
  <c r="M7" i="45"/>
  <c r="M8" i="45" s="1"/>
  <c r="T8" i="45"/>
  <c r="F37" i="45"/>
  <c r="R8" i="45"/>
  <c r="J37" i="44"/>
  <c r="Y12" i="44" s="1"/>
  <c r="M8" i="44"/>
  <c r="M10" i="44" s="1"/>
  <c r="Q7" i="44"/>
  <c r="Q8" i="44" s="1"/>
  <c r="Q10" i="44" s="1"/>
  <c r="P7" i="44"/>
  <c r="P8" i="44" s="1"/>
  <c r="S7" i="44"/>
  <c r="S8" i="44" s="1"/>
  <c r="N7" i="44"/>
  <c r="N8" i="44" s="1"/>
  <c r="N10" i="44" s="1"/>
  <c r="F36" i="44"/>
  <c r="O7" i="44"/>
  <c r="O8" i="44" s="1"/>
  <c r="D8" i="44" s="1"/>
  <c r="D9" i="44" s="1"/>
  <c r="I37" i="44"/>
  <c r="Y11" i="44" s="1"/>
  <c r="H37" i="44"/>
  <c r="Y10" i="44" s="1"/>
  <c r="G36" i="44"/>
  <c r="G37" i="44" s="1"/>
  <c r="Y9" i="44" s="1"/>
  <c r="E36" i="44"/>
  <c r="E37" i="44" s="1"/>
  <c r="Y8" i="44" s="1"/>
  <c r="C36" i="44"/>
  <c r="C37" i="44" s="1"/>
  <c r="Y6" i="44" s="1"/>
  <c r="B36" i="44"/>
  <c r="B37" i="44" s="1"/>
  <c r="Y5" i="44" s="1"/>
  <c r="D36" i="44"/>
  <c r="D37" i="44" s="1"/>
  <c r="Y7" i="44" s="1"/>
  <c r="G8" i="44"/>
  <c r="G9" i="44" s="1"/>
  <c r="R10" i="44"/>
  <c r="T8" i="44"/>
  <c r="D38" i="45" l="1"/>
  <c r="D39" i="45" s="1"/>
  <c r="Z7" i="45" s="1"/>
  <c r="R10" i="45"/>
  <c r="G8" i="45"/>
  <c r="G9" i="45" s="1"/>
  <c r="G38" i="45" s="1"/>
  <c r="G39" i="45" s="1"/>
  <c r="Z9" i="45" s="1"/>
  <c r="E37" i="45"/>
  <c r="Y8" i="45" s="1"/>
  <c r="I37" i="45"/>
  <c r="Y11" i="45" s="1"/>
  <c r="H8" i="45"/>
  <c r="H9" i="45" s="1"/>
  <c r="H38" i="45" s="1"/>
  <c r="H39" i="45" s="1"/>
  <c r="Z10" i="45" s="1"/>
  <c r="J8" i="45"/>
  <c r="J9" i="45" s="1"/>
  <c r="J38" i="45" s="1"/>
  <c r="J39" i="45" s="1"/>
  <c r="S10" i="45"/>
  <c r="B8" i="45"/>
  <c r="B9" i="45" s="1"/>
  <c r="B38" i="45" s="1"/>
  <c r="B39" i="45" s="1"/>
  <c r="Z5" i="45" s="1"/>
  <c r="M10" i="45"/>
  <c r="P10" i="45"/>
  <c r="E8" i="45"/>
  <c r="E9" i="45" s="1"/>
  <c r="E38" i="45" s="1"/>
  <c r="E39" i="45" s="1"/>
  <c r="Z8" i="45" s="1"/>
  <c r="H37" i="45"/>
  <c r="Y10" i="45" s="1"/>
  <c r="C8" i="45"/>
  <c r="C9" i="45" s="1"/>
  <c r="C38" i="45" s="1"/>
  <c r="C39" i="45" s="1"/>
  <c r="Z6" i="45" s="1"/>
  <c r="N10" i="45"/>
  <c r="T10" i="45"/>
  <c r="K8" i="45"/>
  <c r="K9" i="45" s="1"/>
  <c r="K38" i="45" s="1"/>
  <c r="K39" i="45" s="1"/>
  <c r="Z12" i="45" s="1"/>
  <c r="I8" i="45"/>
  <c r="I9" i="45" s="1"/>
  <c r="I38" i="45" s="1"/>
  <c r="I39" i="45" s="1"/>
  <c r="Z11" i="45" s="1"/>
  <c r="O10" i="44"/>
  <c r="B8" i="44"/>
  <c r="B9" i="44" s="1"/>
  <c r="B38" i="44" s="1"/>
  <c r="B39" i="44" s="1"/>
  <c r="Z5" i="44" s="1"/>
  <c r="C8" i="44"/>
  <c r="C9" i="44" s="1"/>
  <c r="C38" i="44" s="1"/>
  <c r="C39" i="44" s="1"/>
  <c r="Z6" i="44" s="1"/>
  <c r="F38" i="44"/>
  <c r="F37" i="44"/>
  <c r="G38" i="44"/>
  <c r="G39" i="44" s="1"/>
  <c r="Z9" i="44" s="1"/>
  <c r="D38" i="44"/>
  <c r="D39" i="44" s="1"/>
  <c r="Z7" i="44" s="1"/>
  <c r="J8" i="44"/>
  <c r="J9" i="44" s="1"/>
  <c r="J38" i="44" s="1"/>
  <c r="J39" i="44" s="1"/>
  <c r="H8" i="44"/>
  <c r="H9" i="44" s="1"/>
  <c r="H38" i="44" s="1"/>
  <c r="H39" i="44" s="1"/>
  <c r="Z10" i="44" s="1"/>
  <c r="S10" i="44"/>
  <c r="I8" i="44"/>
  <c r="I9" i="44" s="1"/>
  <c r="I38" i="44" s="1"/>
  <c r="I39" i="44" s="1"/>
  <c r="Z11" i="44" s="1"/>
  <c r="K8" i="44"/>
  <c r="K9" i="44" s="1"/>
  <c r="K38" i="44" s="1"/>
  <c r="K39" i="44" s="1"/>
  <c r="Z12" i="44" s="1"/>
  <c r="T10" i="44"/>
  <c r="P10" i="44"/>
  <c r="E8" i="44"/>
  <c r="E9" i="44" s="1"/>
  <c r="E38" i="44" s="1"/>
  <c r="E39" i="44" s="1"/>
  <c r="Z8" i="44" s="1"/>
</calcChain>
</file>

<file path=xl/sharedStrings.xml><?xml version="1.0" encoding="utf-8"?>
<sst xmlns="http://schemas.openxmlformats.org/spreadsheetml/2006/main" count="332" uniqueCount="81">
  <si>
    <t>Pressão estatica Pa</t>
  </si>
  <si>
    <r>
      <t>p</t>
    </r>
    <r>
      <rPr>
        <vertAlign val="subscript"/>
        <sz val="11"/>
        <color theme="1"/>
        <rFont val="Calibri"/>
        <family val="2"/>
        <scheme val="minor"/>
      </rPr>
      <t>b</t>
    </r>
  </si>
  <si>
    <t>TBS C</t>
  </si>
  <si>
    <t>TBU C</t>
  </si>
  <si>
    <t>ρ Kg/m3</t>
  </si>
  <si>
    <t>ρ</t>
  </si>
  <si>
    <t>Dens</t>
  </si>
  <si>
    <t>v (m/s)</t>
  </si>
  <si>
    <t>rpm</t>
  </si>
  <si>
    <t>Consumo A</t>
  </si>
  <si>
    <t>Medio A</t>
  </si>
  <si>
    <t>Equipamento</t>
  </si>
  <si>
    <t xml:space="preserve">Leituras PV em Pa ; 8  em cada plano;4 Planos </t>
  </si>
  <si>
    <t>Localidade</t>
  </si>
  <si>
    <t>A</t>
  </si>
  <si>
    <t>D</t>
  </si>
  <si>
    <t>Frequencia do Inversor</t>
  </si>
  <si>
    <t>Rotação nominal do motor</t>
  </si>
  <si>
    <t>Corrente nominal do motor A</t>
  </si>
  <si>
    <t>Fator de serviço do motor</t>
  </si>
  <si>
    <t>Planilha de medição de vazão</t>
  </si>
  <si>
    <t>Altitude do local m :</t>
  </si>
  <si>
    <t>Diametro duto  m</t>
  </si>
  <si>
    <t>Nivel de ruido</t>
  </si>
  <si>
    <t>B</t>
  </si>
  <si>
    <t>C</t>
  </si>
  <si>
    <t>E</t>
  </si>
  <si>
    <t>F</t>
  </si>
  <si>
    <t>G</t>
  </si>
  <si>
    <t>H</t>
  </si>
  <si>
    <t>Data</t>
  </si>
  <si>
    <t>Vazão 
m3/h</t>
  </si>
  <si>
    <t>Pressão total mmCa</t>
  </si>
  <si>
    <r>
      <t>p</t>
    </r>
    <r>
      <rPr>
        <vertAlign val="subscript"/>
        <sz val="11"/>
        <color theme="1"/>
        <rFont val="Calibri"/>
        <family val="2"/>
        <scheme val="minor"/>
      </rPr>
      <t>e</t>
    </r>
  </si>
  <si>
    <r>
      <t>p</t>
    </r>
    <r>
      <rPr>
        <vertAlign val="subscript"/>
        <sz val="10"/>
        <color theme="1"/>
        <rFont val="Calibri"/>
        <family val="2"/>
        <scheme val="minor"/>
      </rPr>
      <t>p</t>
    </r>
  </si>
  <si>
    <r>
      <t>ρ</t>
    </r>
    <r>
      <rPr>
        <vertAlign val="subscript"/>
        <sz val="11"/>
        <color theme="1"/>
        <rFont val="Calibri"/>
        <family val="2"/>
      </rPr>
      <t>d</t>
    </r>
    <r>
      <rPr>
        <sz val="11"/>
        <color theme="1"/>
        <rFont val="Calibri"/>
        <family val="2"/>
      </rPr>
      <t xml:space="preserve"> Kg/m3</t>
    </r>
  </si>
  <si>
    <t>Pv (Pa)</t>
  </si>
  <si>
    <r>
      <t>Vazão m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</t>
    </r>
  </si>
  <si>
    <t>Corrente maxima do motor A</t>
  </si>
  <si>
    <t>Pressão total (Pa)</t>
  </si>
  <si>
    <t>Pressão est. (Pa)</t>
  </si>
  <si>
    <t>Pressão total mmca</t>
  </si>
  <si>
    <t>Vazão 
m³/h</t>
  </si>
  <si>
    <t>AREA FILTRANTE</t>
  </si>
  <si>
    <t>d1</t>
  </si>
  <si>
    <t>[mm]</t>
  </si>
  <si>
    <t>FILTROS G4 E M5</t>
  </si>
  <si>
    <t>d2</t>
  </si>
  <si>
    <t>Ptot [mmca]</t>
  </si>
  <si>
    <t>Q [m³/h]</t>
  </si>
  <si>
    <t>Vface</t>
  </si>
  <si>
    <t>∆𝑃 [mmca]</t>
  </si>
  <si>
    <t>Perda inical</t>
  </si>
  <si>
    <t>Perda final</t>
  </si>
  <si>
    <t>Perda media [Pa]</t>
  </si>
  <si>
    <t>velocidade [m/s]</t>
  </si>
  <si>
    <t xml:space="preserve">K </t>
  </si>
  <si>
    <t>[m² ]</t>
  </si>
  <si>
    <t>G4</t>
  </si>
  <si>
    <t>M5</t>
  </si>
  <si>
    <t>F8</t>
  </si>
  <si>
    <t>Perda media</t>
  </si>
  <si>
    <t>G4+M5</t>
  </si>
  <si>
    <t>G4+F8</t>
  </si>
  <si>
    <t>FHB680 SEM FILTRO</t>
  </si>
  <si>
    <t>FHB680 G4</t>
  </si>
  <si>
    <t>FHB680 G4+M5</t>
  </si>
  <si>
    <t>FHB680 G4+F8</t>
  </si>
  <si>
    <t>FHB680 G4+F8 LIMPO</t>
  </si>
  <si>
    <t>DADOS DO TESTES EM LAB.</t>
  </si>
  <si>
    <t>DADOS INTERPOLAÇÃO</t>
  </si>
  <si>
    <t>FHB680-0,25m² G4+F8 - 704</t>
  </si>
  <si>
    <t>FHB680-0,25m² S/ FILTROS - 704</t>
  </si>
  <si>
    <t>FHB680 0,25m² G4+F8 - 704</t>
  </si>
  <si>
    <t>FHB680-0,25m² S/ FILTROS - 32794</t>
  </si>
  <si>
    <t>FHB680-0,25m² G4+F8 - 32794</t>
  </si>
  <si>
    <t>OBS.: AUMENTO DE +1PA NAS MEDIÇÕES DE LABORATÓRIO</t>
  </si>
  <si>
    <t>LAB. - FHB680 G4+F8 LIMPO</t>
  </si>
  <si>
    <t>INTERP. - FHB680 G4+F8 LIMPO</t>
  </si>
  <si>
    <t>FHB680 G4+F8 MEIA VIDA</t>
  </si>
  <si>
    <t>PERDA DE CARGA FILTROS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</si>
</sst>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-* #,##0.0000_-;\-* #,##0.0000_-;_-* &quot;-&quot;??_-;_-@_-"/>
    <numFmt numFmtId="167" formatCode="0.000"/>
    <numFmt numFmtId="168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0" fillId="0" borderId="1" xfId="1" applyNumberFormat="1" applyFont="1" applyBorder="1" applyAlignment="1">
      <alignment vertical="center"/>
    </xf>
    <xf numFmtId="43" fontId="0" fillId="0" borderId="1" xfId="1" applyFont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165" fontId="0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Border="1" applyAlignment="1">
      <alignment horizontal="right" vertical="center"/>
    </xf>
    <xf numFmtId="43" fontId="0" fillId="3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Continuous"/>
    </xf>
    <xf numFmtId="0" fontId="0" fillId="0" borderId="5" xfId="0" applyBorder="1"/>
    <xf numFmtId="0" fontId="0" fillId="0" borderId="5" xfId="0" applyBorder="1" applyAlignment="1">
      <alignment horizontal="centerContinuous"/>
    </xf>
    <xf numFmtId="0" fontId="0" fillId="4" borderId="5" xfId="0" applyFill="1" applyBorder="1"/>
    <xf numFmtId="0" fontId="0" fillId="4" borderId="5" xfId="0" applyFill="1" applyBorder="1" applyAlignment="1">
      <alignment horizontal="centerContinuous"/>
    </xf>
    <xf numFmtId="0" fontId="0" fillId="3" borderId="5" xfId="0" applyFill="1" applyBorder="1"/>
    <xf numFmtId="0" fontId="0" fillId="3" borderId="5" xfId="0" applyFill="1" applyBorder="1" applyAlignment="1">
      <alignment horizontal="centerContinuous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168" fontId="0" fillId="0" borderId="0" xfId="0" applyNumberFormat="1"/>
    <xf numFmtId="0" fontId="10" fillId="0" borderId="0" xfId="0" applyFont="1"/>
    <xf numFmtId="43" fontId="0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7" fontId="0" fillId="4" borderId="0" xfId="0" applyNumberFormat="1" applyFill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5" borderId="5" xfId="0" applyFill="1" applyBorder="1"/>
    <xf numFmtId="0" fontId="0" fillId="5" borderId="5" xfId="0" applyFill="1" applyBorder="1" applyAlignment="1">
      <alignment horizontal="centerContinuous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0" fontId="0" fillId="6" borderId="5" xfId="0" applyFill="1" applyBorder="1"/>
    <xf numFmtId="0" fontId="0" fillId="6" borderId="5" xfId="0" applyFill="1" applyBorder="1" applyAlignment="1">
      <alignment horizontal="centerContinuous"/>
    </xf>
    <xf numFmtId="0" fontId="6" fillId="7" borderId="0" xfId="0" applyFont="1" applyFill="1" applyAlignment="1">
      <alignment horizontal="center"/>
    </xf>
    <xf numFmtId="0" fontId="6" fillId="7" borderId="0" xfId="0" applyFont="1" applyFill="1" applyAlignment="1">
      <alignment horizontal="center" vertical="center"/>
    </xf>
    <xf numFmtId="2" fontId="6" fillId="7" borderId="0" xfId="0" applyNumberFormat="1" applyFont="1" applyFill="1" applyAlignment="1">
      <alignment horizontal="center" vertical="center"/>
    </xf>
    <xf numFmtId="1" fontId="6" fillId="7" borderId="0" xfId="0" applyNumberFormat="1" applyFont="1" applyFill="1" applyAlignment="1">
      <alignment horizontal="center" vertical="center"/>
    </xf>
    <xf numFmtId="2" fontId="6" fillId="7" borderId="0" xfId="0" applyNumberFormat="1" applyFont="1" applyFill="1"/>
    <xf numFmtId="168" fontId="6" fillId="7" borderId="0" xfId="0" applyNumberFormat="1" applyFont="1" applyFill="1" applyAlignment="1">
      <alignment horizontal="center"/>
    </xf>
    <xf numFmtId="2" fontId="6" fillId="7" borderId="0" xfId="0" applyNumberFormat="1" applyFont="1" applyFill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colors>
    <mruColors>
      <color rgb="FFFFFF4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PRESSÃO (mmCa) X VAZÃO (m³/h)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6.2792005350492786E-2"/>
          <c:y val="0.10085226877725355"/>
          <c:w val="0.77902215549967735"/>
          <c:h val="0.779367431823693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'FHB680 0,25m² G4+F8 -704'!$Y$2:$Z$2</c:f>
              <c:strCache>
                <c:ptCount val="1"/>
                <c:pt idx="0">
                  <c:v>FHB680-0,25m² G4+F8 - 704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'FHB680 0,25m² G4+F8 -704'!$Z$4:$Z$12</c:f>
              <c:numCache>
                <c:formatCode>0</c:formatCode>
                <c:ptCount val="9"/>
                <c:pt idx="0">
                  <c:v>810</c:v>
                </c:pt>
                <c:pt idx="1">
                  <c:v>778.98106552839999</c:v>
                </c:pt>
                <c:pt idx="2">
                  <c:v>694.28792206742753</c:v>
                </c:pt>
                <c:pt idx="3">
                  <c:v>537.70967971652567</c:v>
                </c:pt>
                <c:pt idx="4">
                  <c:v>429.63726389905491</c:v>
                </c:pt>
                <c:pt idx="5">
                  <c:v>377.44871089143004</c:v>
                </c:pt>
                <c:pt idx="6">
                  <c:v>261.70389112583399</c:v>
                </c:pt>
                <c:pt idx="7">
                  <c:v>184.80529959163675</c:v>
                </c:pt>
                <c:pt idx="8">
                  <c:v>0</c:v>
                </c:pt>
              </c:numCache>
            </c:numRef>
          </c:xVal>
          <c:yVal>
            <c:numRef>
              <c:f>'FHB680 0,25m² G4+F8 -704'!$Y$4:$Y$12</c:f>
              <c:numCache>
                <c:formatCode>0</c:formatCode>
                <c:ptCount val="9"/>
                <c:pt idx="0">
                  <c:v>0</c:v>
                </c:pt>
                <c:pt idx="1">
                  <c:v>3.9375062238169334</c:v>
                </c:pt>
                <c:pt idx="2">
                  <c:v>11.613506361077441</c:v>
                </c:pt>
                <c:pt idx="3">
                  <c:v>21.225304237069142</c:v>
                </c:pt>
                <c:pt idx="4">
                  <c:v>31.098656110971891</c:v>
                </c:pt>
                <c:pt idx="5">
                  <c:v>36.065295100133611</c:v>
                </c:pt>
                <c:pt idx="6">
                  <c:v>51.120507610559912</c:v>
                </c:pt>
                <c:pt idx="7">
                  <c:v>61.201629327902239</c:v>
                </c:pt>
                <c:pt idx="8">
                  <c:v>69.75560081466395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5F-4A87-B570-25B99E1AE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32008"/>
        <c:axId val="350009152"/>
      </c:scatterChart>
      <c:valAx>
        <c:axId val="13353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0009152"/>
        <c:crosses val="autoZero"/>
        <c:crossBetween val="midCat"/>
      </c:valAx>
      <c:valAx>
        <c:axId val="35000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3532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PRESSÃO (mmCa) X VAZÃO (m³/h)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6.2792005350492786E-2"/>
          <c:y val="0.10085226877725355"/>
          <c:w val="0.77902215549967735"/>
          <c:h val="0.779367431823693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'FHB680 0,25m² SEM FILTROS - 704'!$Y$2:$Z$2</c:f>
              <c:strCache>
                <c:ptCount val="1"/>
                <c:pt idx="0">
                  <c:v>FHB680-0,25m² S/ FILTROS - 704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'FHB680 0,25m² SEM FILTROS - 704'!$Z$4:$Z$12</c:f>
              <c:numCache>
                <c:formatCode>0</c:formatCode>
                <c:ptCount val="9"/>
                <c:pt idx="0">
                  <c:v>1150</c:v>
                </c:pt>
                <c:pt idx="1">
                  <c:v>1028.4813165897378</c:v>
                </c:pt>
                <c:pt idx="2">
                  <c:v>879.31509245411007</c:v>
                </c:pt>
                <c:pt idx="3">
                  <c:v>636.60133887913173</c:v>
                </c:pt>
                <c:pt idx="4">
                  <c:v>549.93131713261971</c:v>
                </c:pt>
                <c:pt idx="5">
                  <c:v>449.83113541664466</c:v>
                </c:pt>
                <c:pt idx="6">
                  <c:v>359.26346969874152</c:v>
                </c:pt>
                <c:pt idx="7">
                  <c:v>251.90940766440187</c:v>
                </c:pt>
                <c:pt idx="8">
                  <c:v>0</c:v>
                </c:pt>
              </c:numCache>
            </c:numRef>
          </c:xVal>
          <c:yVal>
            <c:numRef>
              <c:f>'FHB680 0,25m² SEM FILTROS - 704'!$Y$4:$Y$12</c:f>
              <c:numCache>
                <c:formatCode>0</c:formatCode>
                <c:ptCount val="9"/>
                <c:pt idx="0">
                  <c:v>0</c:v>
                </c:pt>
                <c:pt idx="1">
                  <c:v>7.2098896789513942</c:v>
                </c:pt>
                <c:pt idx="2">
                  <c:v>12.477380267896278</c:v>
                </c:pt>
                <c:pt idx="3">
                  <c:v>21.570202743676749</c:v>
                </c:pt>
                <c:pt idx="4">
                  <c:v>26.356875926761418</c:v>
                </c:pt>
                <c:pt idx="5">
                  <c:v>31.151454024924597</c:v>
                </c:pt>
                <c:pt idx="6">
                  <c:v>41.11728583553672</c:v>
                </c:pt>
                <c:pt idx="7">
                  <c:v>51.105522832664874</c:v>
                </c:pt>
                <c:pt idx="8">
                  <c:v>64.154786150712823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F6-49F1-A138-BAC9C6C5A4AC}"/>
            </c:ext>
          </c:extLst>
        </c:ser>
        <c:ser>
          <c:idx val="1"/>
          <c:order val="1"/>
          <c:tx>
            <c:strRef>
              <c:f>'FHB680 0,25m² SEM FILTROS - 704'!$V$2:$W$2</c:f>
              <c:strCache>
                <c:ptCount val="1"/>
                <c:pt idx="0">
                  <c:v>FHB680 0,25m² G4+F8 - 704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'FHB680 0,25m² SEM FILTROS - 704'!$W$4:$W$12</c:f>
              <c:numCache>
                <c:formatCode>0</c:formatCode>
                <c:ptCount val="9"/>
                <c:pt idx="0">
                  <c:v>810</c:v>
                </c:pt>
                <c:pt idx="1">
                  <c:v>778.98106552839999</c:v>
                </c:pt>
                <c:pt idx="2">
                  <c:v>694.28792206742753</c:v>
                </c:pt>
                <c:pt idx="3">
                  <c:v>537.70967971652567</c:v>
                </c:pt>
                <c:pt idx="4">
                  <c:v>429.63726389905491</c:v>
                </c:pt>
                <c:pt idx="5">
                  <c:v>377.44871089143004</c:v>
                </c:pt>
                <c:pt idx="6">
                  <c:v>261.70389112583399</c:v>
                </c:pt>
                <c:pt idx="7">
                  <c:v>184.80529959163675</c:v>
                </c:pt>
                <c:pt idx="8">
                  <c:v>0</c:v>
                </c:pt>
              </c:numCache>
            </c:numRef>
          </c:xVal>
          <c:yVal>
            <c:numRef>
              <c:f>'FHB680 0,25m² SEM FILTROS - 704'!$V$4:$V$12</c:f>
              <c:numCache>
                <c:formatCode>0</c:formatCode>
                <c:ptCount val="9"/>
                <c:pt idx="0">
                  <c:v>0</c:v>
                </c:pt>
                <c:pt idx="1">
                  <c:v>3.9375062238169334</c:v>
                </c:pt>
                <c:pt idx="2">
                  <c:v>11.613506361077441</c:v>
                </c:pt>
                <c:pt idx="3">
                  <c:v>21.225304237069142</c:v>
                </c:pt>
                <c:pt idx="4">
                  <c:v>31.098656110971891</c:v>
                </c:pt>
                <c:pt idx="5">
                  <c:v>36.065295100133611</c:v>
                </c:pt>
                <c:pt idx="6">
                  <c:v>51.120507610559912</c:v>
                </c:pt>
                <c:pt idx="7">
                  <c:v>61.201629327902239</c:v>
                </c:pt>
                <c:pt idx="8">
                  <c:v>69.75560081466395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F6-49F1-A138-BAC9C6C5A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32008"/>
        <c:axId val="350009152"/>
      </c:scatterChart>
      <c:valAx>
        <c:axId val="13353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0009152"/>
        <c:crosses val="autoZero"/>
        <c:crossBetween val="midCat"/>
      </c:valAx>
      <c:valAx>
        <c:axId val="35000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3532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COMPARATIVO DE VAZÃO ENTRE DIFERENTES CONFIGURAÇÕES DE FILTRAGEM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2949493785437603E-2"/>
          <c:y val="9.3051683157425846E-2"/>
          <c:w val="0.89292914123184475"/>
          <c:h val="0.79617850253765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'INTERPOLAÇÃO - 704'!$B$5</c:f>
              <c:strCache>
                <c:ptCount val="1"/>
                <c:pt idx="0">
                  <c:v>FHB680 SEM FILTRO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'INTERPOLAÇÃO - 704'!$C$7:$C$15</c:f>
              <c:numCache>
                <c:formatCode>0.00</c:formatCode>
                <c:ptCount val="9"/>
                <c:pt idx="0">
                  <c:v>1150</c:v>
                </c:pt>
                <c:pt idx="1">
                  <c:v>1028.4813165897378</c:v>
                </c:pt>
                <c:pt idx="2">
                  <c:v>879.31509245411007</c:v>
                </c:pt>
                <c:pt idx="3">
                  <c:v>636.60133887913173</c:v>
                </c:pt>
                <c:pt idx="4">
                  <c:v>549.93131713261971</c:v>
                </c:pt>
                <c:pt idx="5">
                  <c:v>449.83113541664466</c:v>
                </c:pt>
                <c:pt idx="6">
                  <c:v>359.26346969874152</c:v>
                </c:pt>
                <c:pt idx="7">
                  <c:v>251.90940766440187</c:v>
                </c:pt>
                <c:pt idx="8">
                  <c:v>0</c:v>
                </c:pt>
              </c:numCache>
            </c:numRef>
          </c:xVal>
          <c:yVal>
            <c:numRef>
              <c:f>'INTERPOLAÇÃO - 704'!$B$7:$B$15</c:f>
              <c:numCache>
                <c:formatCode>0.0</c:formatCode>
                <c:ptCount val="9"/>
                <c:pt idx="0">
                  <c:v>0</c:v>
                </c:pt>
                <c:pt idx="1">
                  <c:v>7.2098896789513942</c:v>
                </c:pt>
                <c:pt idx="2">
                  <c:v>12.477380267896278</c:v>
                </c:pt>
                <c:pt idx="3">
                  <c:v>21.570202743676749</c:v>
                </c:pt>
                <c:pt idx="4">
                  <c:v>26.356875926761418</c:v>
                </c:pt>
                <c:pt idx="5">
                  <c:v>31.151454024924597</c:v>
                </c:pt>
                <c:pt idx="6">
                  <c:v>41.11728583553672</c:v>
                </c:pt>
                <c:pt idx="7">
                  <c:v>51.105522832664874</c:v>
                </c:pt>
                <c:pt idx="8">
                  <c:v>64.154786150712823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0B-4C31-8950-855DCD4BD18B}"/>
            </c:ext>
          </c:extLst>
        </c:ser>
        <c:ser>
          <c:idx val="1"/>
          <c:order val="1"/>
          <c:tx>
            <c:strRef>
              <c:f>'INTERPOLAÇÃO - 704'!$P$5</c:f>
              <c:strCache>
                <c:ptCount val="1"/>
                <c:pt idx="0">
                  <c:v>FHB680 G4+F8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'INTERPOLAÇÃO - 704'!$S$7:$S$15</c:f>
              <c:numCache>
                <c:formatCode>0.00</c:formatCode>
                <c:ptCount val="9"/>
                <c:pt idx="0">
                  <c:v>1150</c:v>
                </c:pt>
                <c:pt idx="1">
                  <c:v>1028.4813165897378</c:v>
                </c:pt>
                <c:pt idx="2">
                  <c:v>879.31509245411007</c:v>
                </c:pt>
                <c:pt idx="3">
                  <c:v>636.60133887913173</c:v>
                </c:pt>
                <c:pt idx="4">
                  <c:v>549.93131713261971</c:v>
                </c:pt>
                <c:pt idx="5">
                  <c:v>449.83113541664466</c:v>
                </c:pt>
                <c:pt idx="6">
                  <c:v>359.26346969874152</c:v>
                </c:pt>
                <c:pt idx="7">
                  <c:v>251.90940766440187</c:v>
                </c:pt>
                <c:pt idx="8">
                  <c:v>0</c:v>
                </c:pt>
              </c:numCache>
            </c:numRef>
          </c:xVal>
          <c:yVal>
            <c:numRef>
              <c:f>'INTERPOLAÇÃO - 704'!$R$7:$R$15</c:f>
              <c:numCache>
                <c:formatCode>0</c:formatCode>
                <c:ptCount val="9"/>
                <c:pt idx="0">
                  <c:v>-12.104045661411577</c:v>
                </c:pt>
                <c:pt idx="1">
                  <c:v>-2.4712767478670008</c:v>
                </c:pt>
                <c:pt idx="2">
                  <c:v>5.4007920105831815</c:v>
                </c:pt>
                <c:pt idx="3">
                  <c:v>17.861090568040634</c:v>
                </c:pt>
                <c:pt idx="4">
                  <c:v>23.588967121425586</c:v>
                </c:pt>
                <c:pt idx="5">
                  <c:v>29.299484239351116</c:v>
                </c:pt>
                <c:pt idx="6">
                  <c:v>39.935983690752025</c:v>
                </c:pt>
                <c:pt idx="7">
                  <c:v>50.524726793344314</c:v>
                </c:pt>
                <c:pt idx="8">
                  <c:v>64.154786150712823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0B-4C31-8950-855DCD4BD18B}"/>
            </c:ext>
          </c:extLst>
        </c:ser>
        <c:ser>
          <c:idx val="2"/>
          <c:order val="2"/>
          <c:tx>
            <c:strRef>
              <c:f>'INTERPOLAÇÃO - 704'!$U$5</c:f>
              <c:strCache>
                <c:ptCount val="1"/>
                <c:pt idx="0">
                  <c:v>FHB680 G4+F8 LIMPO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'INTERPOLAÇÃO - 704'!$X$7:$X$15</c:f>
              <c:numCache>
                <c:formatCode>0.00</c:formatCode>
                <c:ptCount val="9"/>
                <c:pt idx="0">
                  <c:v>810</c:v>
                </c:pt>
                <c:pt idx="1">
                  <c:v>778.98106552839999</c:v>
                </c:pt>
                <c:pt idx="2">
                  <c:v>694.28792206742753</c:v>
                </c:pt>
                <c:pt idx="3">
                  <c:v>537.70967971652567</c:v>
                </c:pt>
                <c:pt idx="4">
                  <c:v>429.63726389905491</c:v>
                </c:pt>
                <c:pt idx="5">
                  <c:v>377.44871089143004</c:v>
                </c:pt>
                <c:pt idx="6">
                  <c:v>261.70389112583399</c:v>
                </c:pt>
                <c:pt idx="7">
                  <c:v>184.80529959163675</c:v>
                </c:pt>
                <c:pt idx="8">
                  <c:v>0</c:v>
                </c:pt>
              </c:numCache>
            </c:numRef>
          </c:xVal>
          <c:yVal>
            <c:numRef>
              <c:f>'INTERPOLAÇÃO - 704'!$W$7:$W$15</c:f>
              <c:numCache>
                <c:formatCode>0</c:formatCode>
                <c:ptCount val="9"/>
                <c:pt idx="0">
                  <c:v>0</c:v>
                </c:pt>
                <c:pt idx="1">
                  <c:v>3.9375062238169334</c:v>
                </c:pt>
                <c:pt idx="2">
                  <c:v>11.613506361077441</c:v>
                </c:pt>
                <c:pt idx="3">
                  <c:v>21.225304237069142</c:v>
                </c:pt>
                <c:pt idx="4">
                  <c:v>31.098656110971891</c:v>
                </c:pt>
                <c:pt idx="5">
                  <c:v>36.065295100133611</c:v>
                </c:pt>
                <c:pt idx="6">
                  <c:v>51.120507610559912</c:v>
                </c:pt>
                <c:pt idx="7">
                  <c:v>61.201629327902239</c:v>
                </c:pt>
                <c:pt idx="8">
                  <c:v>69.75560081466395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20B-4C31-8950-855DCD4BD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</c:scatterChart>
      <c:valAx>
        <c:axId val="1717392943"/>
        <c:scaling>
          <c:orientation val="minMax"/>
          <c:max val="12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VAZÃO [m³/H]</a:t>
                </a:r>
              </a:p>
            </c:rich>
          </c:tx>
          <c:layout>
            <c:manualLayout>
              <c:xMode val="edge"/>
              <c:yMode val="edge"/>
              <c:x val="0.46974933963306909"/>
              <c:y val="0.952469426979770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  <c:majorUnit val="200"/>
      </c:valAx>
      <c:valAx>
        <c:axId val="145592687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PRESSÃO TOTAL [mmca]</a:t>
                </a:r>
              </a:p>
            </c:rich>
          </c:tx>
          <c:layout>
            <c:manualLayout>
              <c:xMode val="edge"/>
              <c:yMode val="edge"/>
              <c:x val="2.940444918810619E-2"/>
              <c:y val="0.414338786838504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PRESSÃO (mmCa) X VAZÃO (m³/h)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6.2792005350492786E-2"/>
          <c:y val="0.10085226877725355"/>
          <c:w val="0.77902215549967735"/>
          <c:h val="0.779367431823693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'FHB680 0,25m² SEM FILTROS-32794'!$Y$2:$Z$2</c:f>
              <c:strCache>
                <c:ptCount val="1"/>
                <c:pt idx="0">
                  <c:v>FHB680-0,25m² S/ FILTROS - 32794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'FHB680 0,25m² SEM FILTROS-32794'!$Z$4:$Z$12</c:f>
              <c:numCache>
                <c:formatCode>0</c:formatCode>
                <c:ptCount val="9"/>
                <c:pt idx="0">
                  <c:v>850</c:v>
                </c:pt>
                <c:pt idx="1">
                  <c:v>813.87041247107231</c:v>
                </c:pt>
                <c:pt idx="2">
                  <c:v>769.19186281878262</c:v>
                </c:pt>
                <c:pt idx="3">
                  <c:v>672.38086370034671</c:v>
                </c:pt>
                <c:pt idx="4">
                  <c:v>526.97646245031751</c:v>
                </c:pt>
                <c:pt idx="5">
                  <c:v>379.87414867550825</c:v>
                </c:pt>
                <c:pt idx="6">
                  <c:v>261.28995159778071</c:v>
                </c:pt>
                <c:pt idx="7">
                  <c:v>0</c:v>
                </c:pt>
              </c:numCache>
            </c:numRef>
          </c:xVal>
          <c:yVal>
            <c:numRef>
              <c:f>'FHB680 0,25m² SEM FILTROS-32794'!$Y$4:$Y$12</c:f>
              <c:numCache>
                <c:formatCode>0</c:formatCode>
                <c:ptCount val="9"/>
                <c:pt idx="0">
                  <c:v>0</c:v>
                </c:pt>
                <c:pt idx="1">
                  <c:v>4.2041174666042895</c:v>
                </c:pt>
                <c:pt idx="2">
                  <c:v>11.938751687722213</c:v>
                </c:pt>
                <c:pt idx="3">
                  <c:v>26.801611735695772</c:v>
                </c:pt>
                <c:pt idx="4">
                  <c:v>41.559591965507835</c:v>
                </c:pt>
                <c:pt idx="5">
                  <c:v>56.438203245796736</c:v>
                </c:pt>
                <c:pt idx="6">
                  <c:v>66.395112016293282</c:v>
                </c:pt>
                <c:pt idx="7">
                  <c:v>77.39307535641548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6F-4FD8-92AB-EB0FA3BE135A}"/>
            </c:ext>
          </c:extLst>
        </c:ser>
        <c:ser>
          <c:idx val="1"/>
          <c:order val="1"/>
          <c:tx>
            <c:strRef>
              <c:f>'FHB680 0,25m² SEM FILTROS-32794'!$V$2:$W$2</c:f>
              <c:strCache>
                <c:ptCount val="1"/>
                <c:pt idx="0">
                  <c:v>FHB680 0,25m² G4+F8 - 704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'FHB680 0,25m² SEM FILTROS-32794'!$W$4:$W$12</c:f>
              <c:numCache>
                <c:formatCode>0</c:formatCode>
                <c:ptCount val="9"/>
                <c:pt idx="0">
                  <c:v>810</c:v>
                </c:pt>
                <c:pt idx="1">
                  <c:v>778.98106552839999</c:v>
                </c:pt>
                <c:pt idx="2">
                  <c:v>694.28792206742753</c:v>
                </c:pt>
                <c:pt idx="3">
                  <c:v>537.70967971652567</c:v>
                </c:pt>
                <c:pt idx="4">
                  <c:v>429.63726389905491</c:v>
                </c:pt>
                <c:pt idx="5">
                  <c:v>377.44871089143004</c:v>
                </c:pt>
                <c:pt idx="6">
                  <c:v>261.70389112583399</c:v>
                </c:pt>
                <c:pt idx="7">
                  <c:v>184.80529959163675</c:v>
                </c:pt>
                <c:pt idx="8">
                  <c:v>0</c:v>
                </c:pt>
              </c:numCache>
            </c:numRef>
          </c:xVal>
          <c:yVal>
            <c:numRef>
              <c:f>'FHB680 0,25m² SEM FILTROS-32794'!$V$4:$V$12</c:f>
              <c:numCache>
                <c:formatCode>0</c:formatCode>
                <c:ptCount val="9"/>
                <c:pt idx="0">
                  <c:v>0</c:v>
                </c:pt>
                <c:pt idx="1">
                  <c:v>3.9375062238169334</c:v>
                </c:pt>
                <c:pt idx="2">
                  <c:v>11.613506361077441</c:v>
                </c:pt>
                <c:pt idx="3">
                  <c:v>21.225304237069142</c:v>
                </c:pt>
                <c:pt idx="4">
                  <c:v>31.098656110971891</c:v>
                </c:pt>
                <c:pt idx="5">
                  <c:v>36.065295100133611</c:v>
                </c:pt>
                <c:pt idx="6">
                  <c:v>51.120507610559912</c:v>
                </c:pt>
                <c:pt idx="7">
                  <c:v>61.201629327902239</c:v>
                </c:pt>
                <c:pt idx="8">
                  <c:v>69.75560081466395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6F-4FD8-92AB-EB0FA3BE1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32008"/>
        <c:axId val="350009152"/>
      </c:scatterChart>
      <c:valAx>
        <c:axId val="13353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0009152"/>
        <c:crosses val="autoZero"/>
        <c:crossBetween val="midCat"/>
      </c:valAx>
      <c:valAx>
        <c:axId val="35000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3532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PRESSÃO (mmCa) X VAZÃO (m³/h)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6.2792005350492786E-2"/>
          <c:y val="0.10085226877725355"/>
          <c:w val="0.77902215549967735"/>
          <c:h val="0.779367431823693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'FHB680 0,25m² G4+F8 -32794 (2)'!$X$2:$Y$2</c:f>
              <c:strCache>
                <c:ptCount val="1"/>
                <c:pt idx="0">
                  <c:v>FHB680-0,25m² G4+F8 - 32794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'FHB680 0,25m² G4+F8 -32794 (2)'!$Y$4:$Y$12</c:f>
              <c:numCache>
                <c:formatCode>0</c:formatCode>
                <c:ptCount val="9"/>
                <c:pt idx="0">
                  <c:v>800</c:v>
                </c:pt>
                <c:pt idx="1">
                  <c:v>771.66125692356832</c:v>
                </c:pt>
                <c:pt idx="2">
                  <c:v>724.75526783798637</c:v>
                </c:pt>
                <c:pt idx="3">
                  <c:v>658.98427539652062</c:v>
                </c:pt>
                <c:pt idx="4">
                  <c:v>544.44891574818723</c:v>
                </c:pt>
                <c:pt idx="5">
                  <c:v>399.9729579065762</c:v>
                </c:pt>
                <c:pt idx="6">
                  <c:v>312.6730810945686</c:v>
                </c:pt>
                <c:pt idx="7">
                  <c:v>0</c:v>
                </c:pt>
              </c:numCache>
            </c:numRef>
          </c:xVal>
          <c:yVal>
            <c:numRef>
              <c:f>'FHB680 0,25m² G4+F8 -32794 (2)'!$X$4:$X$12</c:f>
              <c:numCache>
                <c:formatCode>0</c:formatCode>
                <c:ptCount val="9"/>
                <c:pt idx="0">
                  <c:v>0</c:v>
                </c:pt>
                <c:pt idx="1">
                  <c:v>4.7186592768857887</c:v>
                </c:pt>
                <c:pt idx="2">
                  <c:v>11.741783689199991</c:v>
                </c:pt>
                <c:pt idx="3">
                  <c:v>21.656328231480888</c:v>
                </c:pt>
                <c:pt idx="4">
                  <c:v>36.523216235653287</c:v>
                </c:pt>
                <c:pt idx="5">
                  <c:v>51.393030813220555</c:v>
                </c:pt>
                <c:pt idx="6">
                  <c:v>66.483090721103238</c:v>
                </c:pt>
                <c:pt idx="7">
                  <c:v>74.338085539714868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B2-4006-BE36-EB92395B4383}"/>
            </c:ext>
          </c:extLst>
        </c:ser>
        <c:ser>
          <c:idx val="1"/>
          <c:order val="1"/>
          <c:tx>
            <c:strRef>
              <c:f>'FHB680 0,25m² G4+F8 -32794 (2)'!$U$2</c:f>
              <c:strCache>
                <c:ptCount val="1"/>
                <c:pt idx="0">
                  <c:v>FHB680-0,25m² G4+F8 - 704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'FHB680 0,25m² G4+F8 -32794 (2)'!$V$4:$V$12</c:f>
              <c:numCache>
                <c:formatCode>0</c:formatCode>
                <c:ptCount val="9"/>
                <c:pt idx="0">
                  <c:v>810</c:v>
                </c:pt>
                <c:pt idx="1">
                  <c:v>778.98106552839999</c:v>
                </c:pt>
                <c:pt idx="2">
                  <c:v>694.28792206742753</c:v>
                </c:pt>
                <c:pt idx="3">
                  <c:v>537.70967971652567</c:v>
                </c:pt>
                <c:pt idx="4">
                  <c:v>429.63726389905491</c:v>
                </c:pt>
                <c:pt idx="5">
                  <c:v>377.44871089143004</c:v>
                </c:pt>
                <c:pt idx="6">
                  <c:v>261.70389112583399</c:v>
                </c:pt>
                <c:pt idx="7">
                  <c:v>184.80529959163675</c:v>
                </c:pt>
                <c:pt idx="8">
                  <c:v>0</c:v>
                </c:pt>
              </c:numCache>
            </c:numRef>
          </c:xVal>
          <c:yVal>
            <c:numRef>
              <c:f>'FHB680 0,25m² G4+F8 -32794 (2)'!$U$4:$U$12</c:f>
              <c:numCache>
                <c:formatCode>0</c:formatCode>
                <c:ptCount val="9"/>
                <c:pt idx="0">
                  <c:v>0</c:v>
                </c:pt>
                <c:pt idx="1">
                  <c:v>3.9375062238169334</c:v>
                </c:pt>
                <c:pt idx="2">
                  <c:v>11.613506361077441</c:v>
                </c:pt>
                <c:pt idx="3">
                  <c:v>21.225304237069142</c:v>
                </c:pt>
                <c:pt idx="4">
                  <c:v>31.098656110971891</c:v>
                </c:pt>
                <c:pt idx="5">
                  <c:v>36.065295100133611</c:v>
                </c:pt>
                <c:pt idx="6">
                  <c:v>51.120507610559912</c:v>
                </c:pt>
                <c:pt idx="7">
                  <c:v>61.201629327902239</c:v>
                </c:pt>
                <c:pt idx="8">
                  <c:v>69.75560081466395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4B2-4006-BE36-EB92395B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32008"/>
        <c:axId val="350009152"/>
      </c:scatterChart>
      <c:valAx>
        <c:axId val="13353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0009152"/>
        <c:crosses val="autoZero"/>
        <c:crossBetween val="midCat"/>
      </c:valAx>
      <c:valAx>
        <c:axId val="35000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3532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PRESSÃO (mmCa) X VAZÃO (m³/h)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6.2792005350492786E-2"/>
          <c:y val="0.10085226877725355"/>
          <c:w val="0.77902215549967735"/>
          <c:h val="0.779367431823693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'FHB680 0,25m² SEM FILTROS-3 (2)'!$Y$2:$Z$2</c:f>
              <c:strCache>
                <c:ptCount val="1"/>
                <c:pt idx="0">
                  <c:v>FHB680-0,25m² S/ FILTROS - 32794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'FHB680 0,25m² SEM FILTROS-3 (2)'!$Z$4:$Z$12</c:f>
              <c:numCache>
                <c:formatCode>0</c:formatCode>
                <c:ptCount val="9"/>
                <c:pt idx="0">
                  <c:v>860</c:v>
                </c:pt>
                <c:pt idx="1">
                  <c:v>834.90912897023065</c:v>
                </c:pt>
                <c:pt idx="2">
                  <c:v>791.37913155604451</c:v>
                </c:pt>
                <c:pt idx="3">
                  <c:v>697.5996165499821</c:v>
                </c:pt>
                <c:pt idx="4">
                  <c:v>558.6897311941425</c:v>
                </c:pt>
                <c:pt idx="5">
                  <c:v>422.67833295403108</c:v>
                </c:pt>
                <c:pt idx="6">
                  <c:v>312.6730810945686</c:v>
                </c:pt>
                <c:pt idx="7">
                  <c:v>0</c:v>
                </c:pt>
              </c:numCache>
            </c:numRef>
          </c:xVal>
          <c:yVal>
            <c:numRef>
              <c:f>'FHB680 0,25m² SEM FILTROS-3 (2)'!$Y$4:$Y$12</c:f>
              <c:numCache>
                <c:formatCode>0</c:formatCode>
                <c:ptCount val="9"/>
                <c:pt idx="0">
                  <c:v>0</c:v>
                </c:pt>
                <c:pt idx="1">
                  <c:v>4.306958565570004</c:v>
                </c:pt>
                <c:pt idx="2">
                  <c:v>12.041483995589633</c:v>
                </c:pt>
                <c:pt idx="3">
                  <c:v>26.904271618202642</c:v>
                </c:pt>
                <c:pt idx="4">
                  <c:v>41.66204911228666</c:v>
                </c:pt>
                <c:pt idx="5">
                  <c:v>56.540581050080569</c:v>
                </c:pt>
                <c:pt idx="6">
                  <c:v>66.483090721103238</c:v>
                </c:pt>
                <c:pt idx="7">
                  <c:v>77.39307535641548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FB-4998-BFFF-95B68BE011D0}"/>
            </c:ext>
          </c:extLst>
        </c:ser>
        <c:ser>
          <c:idx val="1"/>
          <c:order val="1"/>
          <c:tx>
            <c:strRef>
              <c:f>'FHB680 0,25m² SEM FILTROS-3 (2)'!$V$2:$W$2</c:f>
              <c:strCache>
                <c:ptCount val="1"/>
                <c:pt idx="0">
                  <c:v>FHB680 0,25m² G4+F8 - 704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'FHB680 0,25m² SEM FILTROS-3 (2)'!$W$4:$W$12</c:f>
              <c:numCache>
                <c:formatCode>0</c:formatCode>
                <c:ptCount val="9"/>
                <c:pt idx="0">
                  <c:v>810</c:v>
                </c:pt>
                <c:pt idx="1">
                  <c:v>778.98106552839999</c:v>
                </c:pt>
                <c:pt idx="2">
                  <c:v>694.28792206742753</c:v>
                </c:pt>
                <c:pt idx="3">
                  <c:v>537.70967971652567</c:v>
                </c:pt>
                <c:pt idx="4">
                  <c:v>429.63726389905491</c:v>
                </c:pt>
                <c:pt idx="5">
                  <c:v>377.44871089143004</c:v>
                </c:pt>
                <c:pt idx="6">
                  <c:v>261.70389112583399</c:v>
                </c:pt>
                <c:pt idx="7">
                  <c:v>184.80529959163675</c:v>
                </c:pt>
                <c:pt idx="8">
                  <c:v>0</c:v>
                </c:pt>
              </c:numCache>
            </c:numRef>
          </c:xVal>
          <c:yVal>
            <c:numRef>
              <c:f>'FHB680 0,25m² SEM FILTROS-3 (2)'!$V$4:$V$12</c:f>
              <c:numCache>
                <c:formatCode>0</c:formatCode>
                <c:ptCount val="9"/>
                <c:pt idx="0">
                  <c:v>0</c:v>
                </c:pt>
                <c:pt idx="1">
                  <c:v>3.9375062238169334</c:v>
                </c:pt>
                <c:pt idx="2">
                  <c:v>11.613506361077441</c:v>
                </c:pt>
                <c:pt idx="3">
                  <c:v>21.225304237069142</c:v>
                </c:pt>
                <c:pt idx="4">
                  <c:v>31.098656110971891</c:v>
                </c:pt>
                <c:pt idx="5">
                  <c:v>36.065295100133611</c:v>
                </c:pt>
                <c:pt idx="6">
                  <c:v>51.120507610559912</c:v>
                </c:pt>
                <c:pt idx="7">
                  <c:v>61.201629327902239</c:v>
                </c:pt>
                <c:pt idx="8">
                  <c:v>69.75560081466395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FB-4998-BFFF-95B68BE01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32008"/>
        <c:axId val="350009152"/>
      </c:scatterChart>
      <c:valAx>
        <c:axId val="13353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0009152"/>
        <c:crosses val="autoZero"/>
        <c:crossBetween val="midCat"/>
      </c:valAx>
      <c:valAx>
        <c:axId val="35000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3532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COMPARATIVO DE VAZÃO ENTRE DIFERENTES CONFIGURAÇÕES DE FILTRAGEM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294948011060832E-2"/>
          <c:y val="0.1135722799695237"/>
          <c:w val="0.89292914123184475"/>
          <c:h val="0.79617850253765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'INTERPOLAÇÃO - 32794 (2)'!$B$5</c:f>
              <c:strCache>
                <c:ptCount val="1"/>
                <c:pt idx="0">
                  <c:v>FHB680 SEM FILTRO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'INTERPOLAÇÃO - 32794 (2)'!$C$7:$C$15</c:f>
              <c:numCache>
                <c:formatCode>0.00</c:formatCode>
                <c:ptCount val="9"/>
                <c:pt idx="0">
                  <c:v>860</c:v>
                </c:pt>
                <c:pt idx="1">
                  <c:v>834.90912897023065</c:v>
                </c:pt>
                <c:pt idx="2">
                  <c:v>791.37913155604451</c:v>
                </c:pt>
                <c:pt idx="3">
                  <c:v>697.5996165499821</c:v>
                </c:pt>
                <c:pt idx="4">
                  <c:v>680</c:v>
                </c:pt>
                <c:pt idx="5">
                  <c:v>558.6897311941425</c:v>
                </c:pt>
                <c:pt idx="6">
                  <c:v>422.67833295403108</c:v>
                </c:pt>
                <c:pt idx="7">
                  <c:v>312.6730810945686</c:v>
                </c:pt>
                <c:pt idx="8">
                  <c:v>0</c:v>
                </c:pt>
              </c:numCache>
            </c:numRef>
          </c:xVal>
          <c:yVal>
            <c:numRef>
              <c:f>'INTERPOLAÇÃO - 32794 (2)'!$B$7:$B$15</c:f>
              <c:numCache>
                <c:formatCode>0.0</c:formatCode>
                <c:ptCount val="9"/>
                <c:pt idx="0">
                  <c:v>0</c:v>
                </c:pt>
                <c:pt idx="1">
                  <c:v>4.306958565570004</c:v>
                </c:pt>
                <c:pt idx="2">
                  <c:v>12.041483995589633</c:v>
                </c:pt>
                <c:pt idx="3">
                  <c:v>26.904271618202642</c:v>
                </c:pt>
                <c:pt idx="4">
                  <c:v>29</c:v>
                </c:pt>
                <c:pt idx="5">
                  <c:v>41.66204911228666</c:v>
                </c:pt>
                <c:pt idx="6">
                  <c:v>56.540581050080569</c:v>
                </c:pt>
                <c:pt idx="7">
                  <c:v>66.483090721103238</c:v>
                </c:pt>
                <c:pt idx="8">
                  <c:v>77.39307535641548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21-493B-9AFE-6F7E7FCAC402}"/>
            </c:ext>
          </c:extLst>
        </c:ser>
        <c:ser>
          <c:idx val="1"/>
          <c:order val="1"/>
          <c:tx>
            <c:strRef>
              <c:f>'INTERPOLAÇÃO - 32794 (2)'!$P$5</c:f>
              <c:strCache>
                <c:ptCount val="1"/>
                <c:pt idx="0">
                  <c:v>FHB680 G4+F8 MEIA VIDA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'INTERPOLAÇÃO - 32794 (2)'!$S$7:$S$15</c:f>
              <c:numCache>
                <c:formatCode>0.00</c:formatCode>
                <c:ptCount val="9"/>
                <c:pt idx="0">
                  <c:v>860</c:v>
                </c:pt>
                <c:pt idx="1">
                  <c:v>834.90912897023065</c:v>
                </c:pt>
                <c:pt idx="2">
                  <c:v>791.37913155604451</c:v>
                </c:pt>
                <c:pt idx="3">
                  <c:v>697.5996165499821</c:v>
                </c:pt>
                <c:pt idx="4" formatCode="General">
                  <c:v>680</c:v>
                </c:pt>
                <c:pt idx="5">
                  <c:v>558.6897311941425</c:v>
                </c:pt>
                <c:pt idx="6">
                  <c:v>422.67833295403108</c:v>
                </c:pt>
                <c:pt idx="7">
                  <c:v>312.6730810945686</c:v>
                </c:pt>
                <c:pt idx="8">
                  <c:v>0</c:v>
                </c:pt>
              </c:numCache>
            </c:numRef>
          </c:xVal>
          <c:yVal>
            <c:numRef>
              <c:f>'INTERPOLAÇÃO - 32794 (2)'!$R$7:$R$15</c:f>
              <c:numCache>
                <c:formatCode>0</c:formatCode>
                <c:ptCount val="9"/>
                <c:pt idx="0">
                  <c:v>-6.7691131729149383</c:v>
                </c:pt>
                <c:pt idx="1">
                  <c:v>-2.0729329212965526</c:v>
                </c:pt>
                <c:pt idx="2">
                  <c:v>6.309511994133465</c:v>
                </c:pt>
                <c:pt idx="3">
                  <c:v>22.450301089327624</c:v>
                </c:pt>
                <c:pt idx="4" formatCode="General">
                  <c:v>25</c:v>
                </c:pt>
                <c:pt idx="5">
                  <c:v>38.805272704099565</c:v>
                </c:pt>
                <c:pt idx="6">
                  <c:v>54.905441420044546</c:v>
                </c:pt>
                <c:pt idx="7">
                  <c:v>65.58831156409471</c:v>
                </c:pt>
                <c:pt idx="8">
                  <c:v>77.39307535641548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21-493B-9AFE-6F7E7FCAC402}"/>
            </c:ext>
          </c:extLst>
        </c:ser>
        <c:ser>
          <c:idx val="2"/>
          <c:order val="2"/>
          <c:tx>
            <c:strRef>
              <c:f>'INTERPOLAÇÃO - 32794 (2)'!$U$5</c:f>
              <c:strCache>
                <c:ptCount val="1"/>
                <c:pt idx="0">
                  <c:v>LAB. - FHB680 G4+F8 LIMPO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'INTERPOLAÇÃO - 32794 (2)'!$X$7:$X$15</c:f>
              <c:numCache>
                <c:formatCode>0.00</c:formatCode>
                <c:ptCount val="9"/>
                <c:pt idx="0">
                  <c:v>800</c:v>
                </c:pt>
                <c:pt idx="1">
                  <c:v>771.66125692356832</c:v>
                </c:pt>
                <c:pt idx="2">
                  <c:v>724.75526783798637</c:v>
                </c:pt>
                <c:pt idx="3">
                  <c:v>680</c:v>
                </c:pt>
                <c:pt idx="4">
                  <c:v>658.98427539652062</c:v>
                </c:pt>
                <c:pt idx="5">
                  <c:v>544.44891574818723</c:v>
                </c:pt>
                <c:pt idx="6">
                  <c:v>399.9729579065762</c:v>
                </c:pt>
                <c:pt idx="7">
                  <c:v>312.6730810945686</c:v>
                </c:pt>
                <c:pt idx="8">
                  <c:v>0</c:v>
                </c:pt>
              </c:numCache>
            </c:numRef>
          </c:xVal>
          <c:yVal>
            <c:numRef>
              <c:f>'INTERPOLAÇÃO - 32794 (2)'!$W$7:$W$15</c:f>
              <c:numCache>
                <c:formatCode>0</c:formatCode>
                <c:ptCount val="9"/>
                <c:pt idx="0">
                  <c:v>0</c:v>
                </c:pt>
                <c:pt idx="1">
                  <c:v>4.7186592768857887</c:v>
                </c:pt>
                <c:pt idx="2">
                  <c:v>11.741783689199991</c:v>
                </c:pt>
                <c:pt idx="3">
                  <c:v>19</c:v>
                </c:pt>
                <c:pt idx="4">
                  <c:v>21.656328231480888</c:v>
                </c:pt>
                <c:pt idx="5">
                  <c:v>36.523216235653287</c:v>
                </c:pt>
                <c:pt idx="6">
                  <c:v>51.393030813220555</c:v>
                </c:pt>
                <c:pt idx="7">
                  <c:v>66.483090721103238</c:v>
                </c:pt>
                <c:pt idx="8">
                  <c:v>74.338085539714868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21-493B-9AFE-6F7E7FCAC402}"/>
            </c:ext>
          </c:extLst>
        </c:ser>
        <c:ser>
          <c:idx val="3"/>
          <c:order val="3"/>
          <c:tx>
            <c:strRef>
              <c:f>'INTERPOLAÇÃO - 32794 (2)'!$U$21</c:f>
              <c:strCache>
                <c:ptCount val="1"/>
                <c:pt idx="0">
                  <c:v>INTERP. - FHB680 G4+F8 LIMPO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'INTERPOLAÇÃO - 32794 (2)'!$X$23:$X$31</c:f>
              <c:numCache>
                <c:formatCode>0.00</c:formatCode>
                <c:ptCount val="9"/>
                <c:pt idx="0">
                  <c:v>860</c:v>
                </c:pt>
                <c:pt idx="1">
                  <c:v>834.90912897023065</c:v>
                </c:pt>
                <c:pt idx="2">
                  <c:v>791.37913155604451</c:v>
                </c:pt>
                <c:pt idx="3">
                  <c:v>697.5996165499821</c:v>
                </c:pt>
                <c:pt idx="4">
                  <c:v>680</c:v>
                </c:pt>
                <c:pt idx="5">
                  <c:v>558.6897311941425</c:v>
                </c:pt>
                <c:pt idx="6">
                  <c:v>422.67833295403108</c:v>
                </c:pt>
                <c:pt idx="7">
                  <c:v>312.6730810945686</c:v>
                </c:pt>
                <c:pt idx="8">
                  <c:v>0</c:v>
                </c:pt>
              </c:numCache>
            </c:numRef>
          </c:xVal>
          <c:yVal>
            <c:numRef>
              <c:f>'INTERPOLAÇÃO - 32794 (2)'!$W$23:$W$31</c:f>
              <c:numCache>
                <c:formatCode>0</c:formatCode>
                <c:ptCount val="9"/>
                <c:pt idx="0">
                  <c:v>-3.1242060798068949</c:v>
                </c:pt>
                <c:pt idx="1">
                  <c:v>1.3623932639392855</c:v>
                </c:pt>
                <c:pt idx="2">
                  <c:v>9.3959584564560163</c:v>
                </c:pt>
                <c:pt idx="3">
                  <c:v>24.848592912568019</c:v>
                </c:pt>
                <c:pt idx="4" formatCode="General">
                  <c:v>27</c:v>
                </c:pt>
                <c:pt idx="5">
                  <c:v>40.343536923892614</c:v>
                </c:pt>
                <c:pt idx="6">
                  <c:v>55.785901220833175</c:v>
                </c:pt>
                <c:pt idx="7">
                  <c:v>66.070115725560839</c:v>
                </c:pt>
                <c:pt idx="8">
                  <c:v>77.39307535641548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A21-493B-9AFE-6F7E7FCAC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</c:scatterChart>
      <c:valAx>
        <c:axId val="1717392943"/>
        <c:scaling>
          <c:orientation val="minMax"/>
          <c:max val="900"/>
          <c:min val="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VAZÃO [m³/H]</a:t>
                </a:r>
              </a:p>
            </c:rich>
          </c:tx>
          <c:layout>
            <c:manualLayout>
              <c:xMode val="edge"/>
              <c:yMode val="edge"/>
              <c:x val="0.46974933963306909"/>
              <c:y val="0.952469426979770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  <c:majorUnit val="150"/>
      </c:valAx>
      <c:valAx>
        <c:axId val="145592687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/>
                  <a:t>PRESSÃO TOTAL [mmca]</a:t>
                </a:r>
              </a:p>
            </c:rich>
          </c:tx>
          <c:layout>
            <c:manualLayout>
              <c:xMode val="edge"/>
              <c:yMode val="edge"/>
              <c:x val="2.940444918810619E-2"/>
              <c:y val="0.414338786838504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20015</xdr:colOff>
      <xdr:row>12</xdr:row>
      <xdr:rowOff>29233</xdr:rowOff>
    </xdr:from>
    <xdr:to>
      <xdr:col>33</xdr:col>
      <xdr:colOff>295603</xdr:colOff>
      <xdr:row>33</xdr:row>
      <xdr:rowOff>164224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A600357-DAF8-4BBB-ACFD-89CAFDDD17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20015</xdr:colOff>
      <xdr:row>12</xdr:row>
      <xdr:rowOff>29233</xdr:rowOff>
    </xdr:from>
    <xdr:to>
      <xdr:col>33</xdr:col>
      <xdr:colOff>295603</xdr:colOff>
      <xdr:row>33</xdr:row>
      <xdr:rowOff>164224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9BD5C7A-B040-4D66-95B4-897D3CBED6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27214</xdr:colOff>
      <xdr:row>1</xdr:row>
      <xdr:rowOff>137432</xdr:rowOff>
    </xdr:from>
    <xdr:ext cx="1038225" cy="223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5AE2CE9A-A9D6-4C3F-89E2-B927DB5C757B}"/>
                </a:ext>
              </a:extLst>
            </xdr:cNvPr>
            <xdr:cNvSpPr txBox="1"/>
          </xdr:nvSpPr>
          <xdr:spPr>
            <a:xfrm>
              <a:off x="4189639" y="327932"/>
              <a:ext cx="1038225" cy="2230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pt-BR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</m:t>
                    </m:r>
                    <m:r>
                      <a:rPr lang="pt-BR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pt-BR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𝐾</m:t>
                    </m:r>
                    <m:r>
                      <a:rPr lang="pt-BR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pt-BR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pt-BR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𝑉</m:t>
                        </m:r>
                      </m:e>
                      <m:sup>
                        <m:r>
                          <a:rPr lang="pt-BR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pt-BR" sz="1400"/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5AE2CE9A-A9D6-4C3F-89E2-B927DB5C757B}"/>
                </a:ext>
              </a:extLst>
            </xdr:cNvPr>
            <xdr:cNvSpPr txBox="1"/>
          </xdr:nvSpPr>
          <xdr:spPr>
            <a:xfrm>
              <a:off x="4189639" y="327932"/>
              <a:ext cx="1038225" cy="2230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pt-BR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𝑃=𝐾∗𝑉^2</a:t>
              </a:r>
              <a:endParaRPr lang="pt-BR" sz="1400"/>
            </a:p>
          </xdr:txBody>
        </xdr:sp>
      </mc:Fallback>
    </mc:AlternateContent>
    <xdr:clientData/>
  </xdr:oneCellAnchor>
  <xdr:twoCellAnchor>
    <xdr:from>
      <xdr:col>0</xdr:col>
      <xdr:colOff>145676</xdr:colOff>
      <xdr:row>16</xdr:row>
      <xdr:rowOff>50660</xdr:rowOff>
    </xdr:from>
    <xdr:to>
      <xdr:col>19</xdr:col>
      <xdr:colOff>81643</xdr:colOff>
      <xdr:row>58</xdr:row>
      <xdr:rowOff>95250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6F8EF55-C05A-4EF2-8541-22E4D3B654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922820</xdr:colOff>
      <xdr:row>12</xdr:row>
      <xdr:rowOff>145189</xdr:rowOff>
    </xdr:from>
    <xdr:to>
      <xdr:col>33</xdr:col>
      <xdr:colOff>187930</xdr:colOff>
      <xdr:row>34</xdr:row>
      <xdr:rowOff>89680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3F3419-1763-4285-A232-77524FB290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20015</xdr:colOff>
      <xdr:row>13</xdr:row>
      <xdr:rowOff>76858</xdr:rowOff>
    </xdr:from>
    <xdr:to>
      <xdr:col>32</xdr:col>
      <xdr:colOff>295603</xdr:colOff>
      <xdr:row>35</xdr:row>
      <xdr:rowOff>21349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7D7AB21-989F-4C1B-820E-8B8AEC8D6D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922820</xdr:colOff>
      <xdr:row>12</xdr:row>
      <xdr:rowOff>145189</xdr:rowOff>
    </xdr:from>
    <xdr:to>
      <xdr:col>33</xdr:col>
      <xdr:colOff>187930</xdr:colOff>
      <xdr:row>34</xdr:row>
      <xdr:rowOff>89680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458ADF0-28A2-47DF-87FE-9787C47D6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27214</xdr:colOff>
      <xdr:row>1</xdr:row>
      <xdr:rowOff>137432</xdr:rowOff>
    </xdr:from>
    <xdr:ext cx="1038225" cy="2230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B8CAB649-64A6-4FDB-9DAC-84F087693364}"/>
                </a:ext>
              </a:extLst>
            </xdr:cNvPr>
            <xdr:cNvSpPr txBox="1"/>
          </xdr:nvSpPr>
          <xdr:spPr>
            <a:xfrm>
              <a:off x="4627789" y="327932"/>
              <a:ext cx="1038225" cy="2230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pt-BR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</m:t>
                    </m:r>
                    <m:r>
                      <a:rPr lang="pt-BR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pt-BR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𝐾</m:t>
                    </m:r>
                    <m:r>
                      <a:rPr lang="pt-BR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pt-BR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pt-BR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𝑉</m:t>
                        </m:r>
                      </m:e>
                      <m:sup>
                        <m:r>
                          <a:rPr lang="pt-BR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pt-BR" sz="1400"/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B8CAB649-64A6-4FDB-9DAC-84F087693364}"/>
                </a:ext>
              </a:extLst>
            </xdr:cNvPr>
            <xdr:cNvSpPr txBox="1"/>
          </xdr:nvSpPr>
          <xdr:spPr>
            <a:xfrm>
              <a:off x="4627789" y="327932"/>
              <a:ext cx="1038225" cy="2230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pt-BR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𝑃=𝐾∗𝑉^2</a:t>
              </a:r>
              <a:endParaRPr lang="pt-BR" sz="1400"/>
            </a:p>
          </xdr:txBody>
        </xdr:sp>
      </mc:Fallback>
    </mc:AlternateContent>
    <xdr:clientData/>
  </xdr:oneCellAnchor>
  <xdr:twoCellAnchor>
    <xdr:from>
      <xdr:col>0</xdr:col>
      <xdr:colOff>98052</xdr:colOff>
      <xdr:row>16</xdr:row>
      <xdr:rowOff>26848</xdr:rowOff>
    </xdr:from>
    <xdr:to>
      <xdr:col>18</xdr:col>
      <xdr:colOff>809626</xdr:colOff>
      <xdr:row>58</xdr:row>
      <xdr:rowOff>35719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25CE501-98AE-439E-B057-705B9207D0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4BB1C-A51E-4CAE-A379-E0671CADBF46}">
  <dimension ref="A1:Z76"/>
  <sheetViews>
    <sheetView showGridLines="0" topLeftCell="C1" zoomScaleNormal="100" workbookViewId="0">
      <selection activeCell="U1" sqref="U1"/>
    </sheetView>
  </sheetViews>
  <sheetFormatPr defaultColWidth="8.85546875" defaultRowHeight="15" x14ac:dyDescent="0.25"/>
  <cols>
    <col min="1" max="1" width="17.28515625" style="3" customWidth="1"/>
    <col min="2" max="2" width="11.85546875" style="1" customWidth="1"/>
    <col min="3" max="5" width="16.5703125" style="1" bestFit="1" customWidth="1"/>
    <col min="6" max="6" width="16.5703125" style="1" hidden="1" customWidth="1"/>
    <col min="7" max="9" width="16.5703125" style="1" bestFit="1" customWidth="1"/>
    <col min="10" max="11" width="14" style="1" customWidth="1"/>
    <col min="12" max="12" width="5.85546875" style="1" hidden="1" customWidth="1"/>
    <col min="13" max="18" width="12.28515625" style="1" hidden="1" customWidth="1"/>
    <col min="19" max="19" width="7.85546875" style="1" hidden="1" customWidth="1"/>
    <col min="20" max="20" width="7.7109375" style="1" hidden="1" customWidth="1"/>
    <col min="21" max="21" width="9.5703125" style="1" customWidth="1"/>
    <col min="22" max="22" width="12.7109375" style="1" customWidth="1"/>
    <col min="23" max="23" width="11" style="1" customWidth="1"/>
    <col min="24" max="24" width="4.7109375" style="1" customWidth="1"/>
    <col min="25" max="25" width="12.140625" style="1" customWidth="1"/>
    <col min="26" max="26" width="11.140625" style="1" customWidth="1"/>
    <col min="27" max="16384" width="8.85546875" style="1"/>
  </cols>
  <sheetData>
    <row r="1" spans="1:26" ht="54.75" customHeight="1" x14ac:dyDescent="0.25">
      <c r="A1" s="43" t="s">
        <v>71</v>
      </c>
      <c r="B1" s="44"/>
      <c r="C1" s="45" t="s">
        <v>20</v>
      </c>
      <c r="D1" s="46"/>
      <c r="E1" s="46"/>
      <c r="F1" s="46"/>
      <c r="G1" s="46"/>
      <c r="H1" s="46"/>
      <c r="I1" s="46"/>
      <c r="J1" s="46"/>
      <c r="K1" s="47"/>
      <c r="U1" s="34"/>
    </row>
    <row r="2" spans="1:26" ht="18" x14ac:dyDescent="0.25">
      <c r="A2" s="48" t="s">
        <v>21</v>
      </c>
      <c r="B2" s="49"/>
      <c r="C2" s="50"/>
      <c r="D2" s="6">
        <v>15</v>
      </c>
      <c r="E2" s="48" t="s">
        <v>30</v>
      </c>
      <c r="F2" s="50"/>
      <c r="G2" s="51">
        <v>45279</v>
      </c>
      <c r="H2" s="49"/>
      <c r="I2" s="49"/>
      <c r="J2" s="49"/>
      <c r="K2" s="50"/>
      <c r="L2" s="1" t="s">
        <v>1</v>
      </c>
      <c r="M2" s="1">
        <f xml:space="preserve"> (101.325 * ((1 - 2.557 *$D$2* 0.00001) ^ 5.2561))*1000</f>
        <v>101120.89777241502</v>
      </c>
      <c r="Y2" s="42" t="str">
        <f>A1</f>
        <v>FHB680-0,25m² G4+F8 - 704</v>
      </c>
      <c r="Z2" s="42"/>
    </row>
    <row r="3" spans="1:26" ht="30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Y3" s="17" t="s">
        <v>32</v>
      </c>
      <c r="Z3" s="17" t="s">
        <v>31</v>
      </c>
    </row>
    <row r="4" spans="1:26" x14ac:dyDescent="0.25">
      <c r="A4" s="7" t="s">
        <v>13</v>
      </c>
      <c r="B4" s="7"/>
      <c r="C4" s="7"/>
      <c r="D4" s="7"/>
      <c r="E4" s="7"/>
      <c r="F4" s="7"/>
      <c r="G4" s="7"/>
      <c r="H4" s="7"/>
      <c r="I4" s="7"/>
      <c r="J4" s="7"/>
      <c r="K4" s="7"/>
      <c r="Y4" s="18">
        <v>0</v>
      </c>
      <c r="Z4" s="18">
        <v>810</v>
      </c>
    </row>
    <row r="5" spans="1:26" x14ac:dyDescent="0.25">
      <c r="A5" s="8" t="s">
        <v>11</v>
      </c>
      <c r="B5" s="7" t="s">
        <v>14</v>
      </c>
      <c r="C5" s="7" t="s">
        <v>24</v>
      </c>
      <c r="D5" s="7" t="s">
        <v>25</v>
      </c>
      <c r="E5" s="7" t="s">
        <v>15</v>
      </c>
      <c r="F5" s="7" t="s">
        <v>26</v>
      </c>
      <c r="G5" s="7" t="s">
        <v>26</v>
      </c>
      <c r="H5" s="7" t="s">
        <v>27</v>
      </c>
      <c r="I5" s="7" t="s">
        <v>28</v>
      </c>
      <c r="J5" s="7" t="s">
        <v>29</v>
      </c>
      <c r="K5" s="7" t="s">
        <v>29</v>
      </c>
      <c r="Y5" s="18">
        <f>B37/9.82</f>
        <v>3.9375062238169334</v>
      </c>
      <c r="Z5" s="18">
        <f>B39</f>
        <v>778.98106552839999</v>
      </c>
    </row>
    <row r="6" spans="1:26" ht="18" x14ac:dyDescent="0.25">
      <c r="A6" s="8" t="s">
        <v>2</v>
      </c>
      <c r="B6" s="6">
        <v>20</v>
      </c>
      <c r="C6" s="6">
        <v>20</v>
      </c>
      <c r="D6" s="6">
        <v>20</v>
      </c>
      <c r="E6" s="6">
        <v>20</v>
      </c>
      <c r="F6" s="6">
        <v>20</v>
      </c>
      <c r="G6" s="6">
        <v>20</v>
      </c>
      <c r="H6" s="6">
        <v>20</v>
      </c>
      <c r="I6" s="6">
        <v>20</v>
      </c>
      <c r="J6" s="6">
        <v>20</v>
      </c>
      <c r="K6" s="6">
        <v>20</v>
      </c>
      <c r="L6" s="1" t="s">
        <v>33</v>
      </c>
      <c r="M6" s="1">
        <f>3.25*B7^2+18.6*B7+692</f>
        <v>2079.8000000000002</v>
      </c>
      <c r="N6" s="1">
        <f>3.25*C7^2+18.6*C7+692</f>
        <v>2079.8000000000002</v>
      </c>
      <c r="O6" s="1">
        <f>3.25*D7^2+18.6*D7+692</f>
        <v>2079.8000000000002</v>
      </c>
      <c r="P6" s="1">
        <f>3.25*E7^2+18.6*E7+692</f>
        <v>2079.8000000000002</v>
      </c>
      <c r="Q6" s="1">
        <f>3.25*G7^2+18.6*G7+692</f>
        <v>2079.8000000000002</v>
      </c>
      <c r="R6" s="1">
        <f>3.25*H7^2+18.6*H7+692</f>
        <v>2079.8000000000002</v>
      </c>
      <c r="S6" s="5">
        <f>3.25*I7^2+18.6*I7+692</f>
        <v>2079.8000000000002</v>
      </c>
      <c r="T6" s="5">
        <f>3.25*K7^2+18.6*K7+692</f>
        <v>2079.8000000000002</v>
      </c>
      <c r="Y6" s="18">
        <f>C37/9.82</f>
        <v>11.613506361077441</v>
      </c>
      <c r="Z6" s="18">
        <f>C39</f>
        <v>694.28792206742753</v>
      </c>
    </row>
    <row r="7" spans="1:26" x14ac:dyDescent="0.25">
      <c r="A7" s="8" t="s">
        <v>3</v>
      </c>
      <c r="B7" s="6">
        <v>18</v>
      </c>
      <c r="C7" s="6">
        <v>18</v>
      </c>
      <c r="D7" s="6">
        <v>18</v>
      </c>
      <c r="E7" s="6">
        <v>18</v>
      </c>
      <c r="F7" s="6">
        <v>18</v>
      </c>
      <c r="G7" s="6">
        <v>18</v>
      </c>
      <c r="H7" s="6">
        <v>18</v>
      </c>
      <c r="I7" s="6">
        <v>18</v>
      </c>
      <c r="J7" s="6">
        <v>18</v>
      </c>
      <c r="K7" s="6">
        <v>18</v>
      </c>
      <c r="L7" s="1" t="s">
        <v>34</v>
      </c>
      <c r="M7" s="1">
        <f>M6-($M$2*(B6-B7)/1500)</f>
        <v>1944.9721363034469</v>
      </c>
      <c r="N7" s="1">
        <f>N6-($M$2*(C6-C7)/1500)</f>
        <v>1944.9721363034469</v>
      </c>
      <c r="O7" s="1">
        <f>O6-($M$2*(D6-D7)/1500)</f>
        <v>1944.9721363034469</v>
      </c>
      <c r="P7" s="1">
        <f>P6-($M$2*(E6-E7)/1500)</f>
        <v>1944.9721363034469</v>
      </c>
      <c r="Q7" s="1">
        <f>Q6-($M$2*(G6-G7)/1500)</f>
        <v>1944.9721363034469</v>
      </c>
      <c r="R7" s="1">
        <f>R6-($M$2*(H6-H7)/1500)</f>
        <v>1944.9721363034469</v>
      </c>
      <c r="S7" s="5">
        <f>S6-($M$2*(I6-I7)/1500)</f>
        <v>1944.9721363034469</v>
      </c>
      <c r="T7" s="5">
        <f>T6-($M$2*(K6-K7)/1500)</f>
        <v>1944.9721363034469</v>
      </c>
      <c r="Y7" s="18">
        <f>D37/9.82</f>
        <v>21.225304237069142</v>
      </c>
      <c r="Z7" s="18">
        <f>D39</f>
        <v>537.70967971652567</v>
      </c>
    </row>
    <row r="8" spans="1:26" x14ac:dyDescent="0.25">
      <c r="A8" s="9" t="s">
        <v>4</v>
      </c>
      <c r="B8" s="10">
        <f t="shared" ref="B8:I8" si="0">M8</f>
        <v>1.1927481547926739</v>
      </c>
      <c r="C8" s="10">
        <f t="shared" si="0"/>
        <v>1.1927481547926739</v>
      </c>
      <c r="D8" s="10">
        <f t="shared" si="0"/>
        <v>1.1927481547926739</v>
      </c>
      <c r="E8" s="10">
        <f t="shared" si="0"/>
        <v>1.1927481547926739</v>
      </c>
      <c r="F8" s="10"/>
      <c r="G8" s="10">
        <f t="shared" si="0"/>
        <v>1.1927481547926739</v>
      </c>
      <c r="H8" s="10">
        <f t="shared" si="0"/>
        <v>1.1927481547926739</v>
      </c>
      <c r="I8" s="10">
        <f t="shared" si="0"/>
        <v>1.1927481547926739</v>
      </c>
      <c r="J8" s="10">
        <f>S8</f>
        <v>1.1927481547926739</v>
      </c>
      <c r="K8" s="10">
        <f>T8</f>
        <v>1.1927481547926739</v>
      </c>
      <c r="L8" s="2" t="s">
        <v>5</v>
      </c>
      <c r="M8" s="1">
        <f>($M$2-0.378*M7)/(287.1*(B6+273.15))</f>
        <v>1.1927481547926739</v>
      </c>
      <c r="N8" s="1">
        <f>($M$2-0.378*N7)/(287.1*(C6+273.15))</f>
        <v>1.1927481547926739</v>
      </c>
      <c r="O8" s="1">
        <f>($M$2-0.378*O7)/(287.1*(D6+273.15))</f>
        <v>1.1927481547926739</v>
      </c>
      <c r="P8" s="1">
        <f>($M$2-0.378*P7)/(287.1*(E6+273.15))</f>
        <v>1.1927481547926739</v>
      </c>
      <c r="Q8" s="1">
        <f>($M$2-0.378*Q7)/(287.1*(G6+273.15))</f>
        <v>1.1927481547926739</v>
      </c>
      <c r="R8" s="1">
        <f>($M$2-0.378*R7)/(287.1*(H6+273.15))</f>
        <v>1.1927481547926739</v>
      </c>
      <c r="S8" s="5">
        <f>($M$2-0.378*S7)/(287.1*(I6+273.15))</f>
        <v>1.1927481547926739</v>
      </c>
      <c r="T8" s="5">
        <f>($M$2-0.378*T7)/(287.1*(K6+273.15))</f>
        <v>1.1927481547926739</v>
      </c>
      <c r="Y8" s="18">
        <f>E37/9.82</f>
        <v>31.098656110971891</v>
      </c>
      <c r="Z8" s="18">
        <f>E39</f>
        <v>429.63726389905491</v>
      </c>
    </row>
    <row r="9" spans="1:26" ht="18" x14ac:dyDescent="0.25">
      <c r="A9" s="9" t="s">
        <v>35</v>
      </c>
      <c r="B9" s="10">
        <f t="shared" ref="B9:E9" si="1">B8*(B10+$M$2)/$M$2</f>
        <v>1.1929958554342073</v>
      </c>
      <c r="C9" s="10">
        <f t="shared" si="1"/>
        <v>1.193927681657118</v>
      </c>
      <c r="D9" s="10">
        <f t="shared" si="1"/>
        <v>1.1951072085215619</v>
      </c>
      <c r="E9" s="10">
        <f t="shared" si="1"/>
        <v>1.1962867353860063</v>
      </c>
      <c r="F9" s="10"/>
      <c r="G9" s="10">
        <f t="shared" ref="G9:K9" si="2">G8*(G10+$M$2)/$M$2</f>
        <v>1.1968764988182283</v>
      </c>
      <c r="H9" s="10">
        <f t="shared" si="2"/>
        <v>1.1986457891148943</v>
      </c>
      <c r="I9" s="10">
        <f t="shared" si="2"/>
        <v>1.1998253159793384</v>
      </c>
      <c r="J9" s="10">
        <f t="shared" si="2"/>
        <v>1.200827913814116</v>
      </c>
      <c r="K9" s="10">
        <f t="shared" si="2"/>
        <v>1.1927481547926739</v>
      </c>
      <c r="L9" s="2"/>
      <c r="Y9" s="18">
        <f>G37/9.82</f>
        <v>36.065295100133611</v>
      </c>
      <c r="Z9" s="18">
        <f>G39</f>
        <v>377.44871089143004</v>
      </c>
    </row>
    <row r="10" spans="1:26" ht="20.25" customHeight="1" x14ac:dyDescent="0.25">
      <c r="A10" s="8" t="s">
        <v>40</v>
      </c>
      <c r="B10" s="6">
        <v>21</v>
      </c>
      <c r="C10" s="6">
        <v>100</v>
      </c>
      <c r="D10" s="6">
        <v>200</v>
      </c>
      <c r="E10" s="6">
        <v>300</v>
      </c>
      <c r="F10" s="6"/>
      <c r="G10" s="6">
        <v>350</v>
      </c>
      <c r="H10" s="6">
        <v>500</v>
      </c>
      <c r="I10" s="6">
        <v>600</v>
      </c>
      <c r="J10" s="6">
        <v>685</v>
      </c>
      <c r="K10" s="6"/>
      <c r="L10" s="1" t="s">
        <v>6</v>
      </c>
      <c r="M10" s="1">
        <f>1/M8</f>
        <v>0.8383999555830981</v>
      </c>
      <c r="N10" s="1">
        <f t="shared" ref="N10:T10" si="3">1/N8</f>
        <v>0.8383999555830981</v>
      </c>
      <c r="O10" s="1">
        <f t="shared" si="3"/>
        <v>0.8383999555830981</v>
      </c>
      <c r="P10" s="1">
        <f>1/P8</f>
        <v>0.8383999555830981</v>
      </c>
      <c r="Q10" s="1">
        <f t="shared" si="3"/>
        <v>0.8383999555830981</v>
      </c>
      <c r="R10" s="1">
        <f>1/R8</f>
        <v>0.8383999555830981</v>
      </c>
      <c r="S10" s="1">
        <f>1/S8</f>
        <v>0.8383999555830981</v>
      </c>
      <c r="T10" s="1">
        <f t="shared" si="3"/>
        <v>0.8383999555830981</v>
      </c>
      <c r="Y10" s="18">
        <f>H37/9.82</f>
        <v>51.120507610559912</v>
      </c>
      <c r="Z10" s="18">
        <f>H39</f>
        <v>261.70389112583399</v>
      </c>
    </row>
    <row r="11" spans="1:26" ht="15.75" x14ac:dyDescent="0.25">
      <c r="A11" s="40" t="s">
        <v>12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Y11" s="18">
        <f>I37/9.82</f>
        <v>61.201629327902239</v>
      </c>
      <c r="Z11" s="18">
        <f>I39</f>
        <v>184.80529959163675</v>
      </c>
    </row>
    <row r="12" spans="1:26" x14ac:dyDescent="0.25">
      <c r="A12" s="8">
        <v>1</v>
      </c>
      <c r="B12" s="11">
        <v>18</v>
      </c>
      <c r="C12" s="11">
        <v>15</v>
      </c>
      <c r="D12" s="11">
        <v>10</v>
      </c>
      <c r="E12" s="11">
        <v>6</v>
      </c>
      <c r="F12" s="11"/>
      <c r="G12" s="11">
        <v>4</v>
      </c>
      <c r="H12" s="11">
        <v>2</v>
      </c>
      <c r="I12" s="11">
        <v>1</v>
      </c>
      <c r="J12" s="11"/>
      <c r="K12" s="11"/>
      <c r="U12" s="12"/>
      <c r="Y12" s="18">
        <f>J37/9.82</f>
        <v>69.75560081466395</v>
      </c>
      <c r="Z12" s="18">
        <f>K39</f>
        <v>0</v>
      </c>
    </row>
    <row r="13" spans="1:26" x14ac:dyDescent="0.25">
      <c r="A13" s="8">
        <v>2</v>
      </c>
      <c r="B13" s="11">
        <v>23</v>
      </c>
      <c r="C13" s="11">
        <v>19</v>
      </c>
      <c r="D13" s="11">
        <v>11</v>
      </c>
      <c r="E13" s="11">
        <v>7</v>
      </c>
      <c r="F13" s="11"/>
      <c r="G13" s="11">
        <v>6</v>
      </c>
      <c r="H13" s="11">
        <v>3</v>
      </c>
      <c r="I13" s="11">
        <v>1</v>
      </c>
      <c r="J13" s="11"/>
      <c r="K13" s="11"/>
    </row>
    <row r="14" spans="1:26" x14ac:dyDescent="0.25">
      <c r="A14" s="8">
        <v>3</v>
      </c>
      <c r="B14" s="11">
        <v>25</v>
      </c>
      <c r="C14" s="11">
        <v>21</v>
      </c>
      <c r="D14" s="11">
        <v>14</v>
      </c>
      <c r="E14" s="11">
        <v>7</v>
      </c>
      <c r="F14" s="11"/>
      <c r="G14" s="11">
        <v>6</v>
      </c>
      <c r="H14" s="11">
        <v>3</v>
      </c>
      <c r="I14" s="11">
        <v>1</v>
      </c>
      <c r="J14" s="11"/>
      <c r="K14" s="11"/>
      <c r="Z14" s="13"/>
    </row>
    <row r="15" spans="1:26" x14ac:dyDescent="0.25">
      <c r="A15" s="8">
        <v>4</v>
      </c>
      <c r="B15" s="11">
        <v>24</v>
      </c>
      <c r="C15" s="11">
        <v>17</v>
      </c>
      <c r="D15" s="11">
        <v>10</v>
      </c>
      <c r="E15" s="11">
        <v>6</v>
      </c>
      <c r="F15" s="11"/>
      <c r="G15" s="11">
        <v>4</v>
      </c>
      <c r="H15" s="11">
        <v>2</v>
      </c>
      <c r="I15" s="11">
        <v>1</v>
      </c>
      <c r="J15" s="11"/>
      <c r="K15" s="11"/>
    </row>
    <row r="16" spans="1:26" x14ac:dyDescent="0.25">
      <c r="A16" s="8">
        <v>5</v>
      </c>
      <c r="B16" s="11">
        <v>16</v>
      </c>
      <c r="C16" s="11">
        <v>13</v>
      </c>
      <c r="D16" s="11">
        <v>8</v>
      </c>
      <c r="E16" s="11">
        <v>5</v>
      </c>
      <c r="F16" s="11"/>
      <c r="G16" s="11">
        <v>4</v>
      </c>
      <c r="H16" s="11">
        <v>2</v>
      </c>
      <c r="I16" s="11">
        <v>1</v>
      </c>
      <c r="J16" s="11"/>
      <c r="K16" s="11"/>
    </row>
    <row r="17" spans="1:11" x14ac:dyDescent="0.25">
      <c r="A17" s="8">
        <v>6</v>
      </c>
      <c r="B17" s="11">
        <v>16</v>
      </c>
      <c r="C17" s="11">
        <v>13</v>
      </c>
      <c r="D17" s="11">
        <v>8</v>
      </c>
      <c r="E17" s="11">
        <v>5</v>
      </c>
      <c r="F17" s="11"/>
      <c r="G17" s="11">
        <v>4</v>
      </c>
      <c r="H17" s="11">
        <v>2</v>
      </c>
      <c r="I17" s="11">
        <v>1</v>
      </c>
      <c r="J17" s="11"/>
      <c r="K17" s="11"/>
    </row>
    <row r="18" spans="1:11" x14ac:dyDescent="0.25">
      <c r="A18" s="8">
        <v>7</v>
      </c>
      <c r="B18" s="11">
        <v>17</v>
      </c>
      <c r="C18" s="11">
        <v>12</v>
      </c>
      <c r="D18" s="11">
        <v>8</v>
      </c>
      <c r="E18" s="11">
        <v>5</v>
      </c>
      <c r="F18" s="11"/>
      <c r="G18" s="11">
        <v>4</v>
      </c>
      <c r="H18" s="11">
        <v>2</v>
      </c>
      <c r="I18" s="11">
        <v>1</v>
      </c>
      <c r="J18" s="11"/>
      <c r="K18" s="11"/>
    </row>
    <row r="19" spans="1:11" x14ac:dyDescent="0.25">
      <c r="A19" s="8">
        <v>8</v>
      </c>
      <c r="B19" s="11">
        <v>10</v>
      </c>
      <c r="C19" s="11">
        <v>8</v>
      </c>
      <c r="D19" s="11">
        <v>5</v>
      </c>
      <c r="E19" s="11">
        <v>3</v>
      </c>
      <c r="F19" s="11"/>
      <c r="G19" s="11">
        <v>2</v>
      </c>
      <c r="H19" s="11">
        <v>1</v>
      </c>
      <c r="I19" s="11">
        <v>1</v>
      </c>
      <c r="J19" s="11"/>
      <c r="K19" s="11"/>
    </row>
    <row r="20" spans="1:11" x14ac:dyDescent="0.25">
      <c r="A20" s="8">
        <v>1</v>
      </c>
      <c r="B20" s="11">
        <v>19</v>
      </c>
      <c r="C20" s="11">
        <v>15</v>
      </c>
      <c r="D20" s="11">
        <v>9</v>
      </c>
      <c r="E20" s="11">
        <v>5</v>
      </c>
      <c r="F20" s="11"/>
      <c r="G20" s="11">
        <v>4</v>
      </c>
      <c r="H20" s="11">
        <v>2</v>
      </c>
      <c r="I20" s="11">
        <v>1</v>
      </c>
      <c r="J20" s="11"/>
      <c r="K20" s="11"/>
    </row>
    <row r="21" spans="1:11" x14ac:dyDescent="0.25">
      <c r="A21" s="8">
        <v>2</v>
      </c>
      <c r="B21" s="11">
        <v>21</v>
      </c>
      <c r="C21" s="11">
        <v>16</v>
      </c>
      <c r="D21" s="11">
        <v>10</v>
      </c>
      <c r="E21" s="11">
        <v>6</v>
      </c>
      <c r="F21" s="11"/>
      <c r="G21" s="11">
        <v>4</v>
      </c>
      <c r="H21" s="11">
        <v>2</v>
      </c>
      <c r="I21" s="11">
        <v>1</v>
      </c>
      <c r="J21" s="11"/>
      <c r="K21" s="11"/>
    </row>
    <row r="22" spans="1:11" x14ac:dyDescent="0.25">
      <c r="A22" s="8">
        <v>3</v>
      </c>
      <c r="B22" s="11">
        <v>21</v>
      </c>
      <c r="C22" s="11">
        <v>16</v>
      </c>
      <c r="D22" s="11">
        <v>11</v>
      </c>
      <c r="E22" s="11">
        <v>6</v>
      </c>
      <c r="F22" s="11"/>
      <c r="G22" s="11">
        <v>5</v>
      </c>
      <c r="H22" s="11">
        <v>2</v>
      </c>
      <c r="I22" s="11">
        <v>1</v>
      </c>
      <c r="J22" s="11"/>
      <c r="K22" s="11"/>
    </row>
    <row r="23" spans="1:11" x14ac:dyDescent="0.25">
      <c r="A23" s="8">
        <v>4</v>
      </c>
      <c r="B23" s="11">
        <v>22</v>
      </c>
      <c r="C23" s="11">
        <v>17</v>
      </c>
      <c r="D23" s="11">
        <v>10</v>
      </c>
      <c r="E23" s="11">
        <v>6</v>
      </c>
      <c r="F23" s="11"/>
      <c r="G23" s="11">
        <v>5</v>
      </c>
      <c r="H23" s="11">
        <v>2</v>
      </c>
      <c r="I23" s="11">
        <v>1</v>
      </c>
      <c r="J23" s="11"/>
      <c r="K23" s="11"/>
    </row>
    <row r="24" spans="1:11" x14ac:dyDescent="0.25">
      <c r="A24" s="8">
        <v>5</v>
      </c>
      <c r="B24" s="11">
        <v>17</v>
      </c>
      <c r="C24" s="11">
        <v>16</v>
      </c>
      <c r="D24" s="11">
        <v>8</v>
      </c>
      <c r="E24" s="11">
        <v>6</v>
      </c>
      <c r="F24" s="11"/>
      <c r="G24" s="11">
        <v>5</v>
      </c>
      <c r="H24" s="11">
        <v>2</v>
      </c>
      <c r="I24" s="11">
        <v>1</v>
      </c>
      <c r="J24" s="11"/>
      <c r="K24" s="11"/>
    </row>
    <row r="25" spans="1:11" x14ac:dyDescent="0.25">
      <c r="A25" s="8">
        <v>6</v>
      </c>
      <c r="B25" s="11">
        <v>18</v>
      </c>
      <c r="C25" s="11">
        <v>14</v>
      </c>
      <c r="D25" s="11">
        <v>8</v>
      </c>
      <c r="E25" s="11">
        <v>5</v>
      </c>
      <c r="F25" s="11"/>
      <c r="G25" s="11">
        <v>4</v>
      </c>
      <c r="H25" s="11">
        <v>2</v>
      </c>
      <c r="I25" s="11">
        <v>1</v>
      </c>
      <c r="J25" s="11"/>
      <c r="K25" s="11"/>
    </row>
    <row r="26" spans="1:11" x14ac:dyDescent="0.25">
      <c r="A26" s="8">
        <v>7</v>
      </c>
      <c r="B26" s="11">
        <v>16</v>
      </c>
      <c r="C26" s="11">
        <v>14</v>
      </c>
      <c r="D26" s="11">
        <v>7</v>
      </c>
      <c r="E26" s="11">
        <v>5</v>
      </c>
      <c r="F26" s="11"/>
      <c r="G26" s="11">
        <v>4</v>
      </c>
      <c r="H26" s="11">
        <v>2</v>
      </c>
      <c r="I26" s="11">
        <v>1</v>
      </c>
      <c r="J26" s="11"/>
      <c r="K26" s="11"/>
    </row>
    <row r="27" spans="1:11" x14ac:dyDescent="0.25">
      <c r="A27" s="8">
        <v>8</v>
      </c>
      <c r="B27" s="11">
        <v>10</v>
      </c>
      <c r="C27" s="11">
        <v>8</v>
      </c>
      <c r="D27" s="11">
        <v>5</v>
      </c>
      <c r="E27" s="11">
        <v>3</v>
      </c>
      <c r="F27" s="11"/>
      <c r="G27" s="11">
        <v>3</v>
      </c>
      <c r="H27" s="11">
        <v>1</v>
      </c>
      <c r="I27" s="11">
        <v>1</v>
      </c>
      <c r="J27" s="11"/>
      <c r="K27" s="11"/>
    </row>
    <row r="28" spans="1:11" x14ac:dyDescent="0.25">
      <c r="A28" s="8">
        <v>1</v>
      </c>
      <c r="B28" s="11">
        <v>16</v>
      </c>
      <c r="C28" s="11">
        <v>14</v>
      </c>
      <c r="D28" s="11">
        <v>8</v>
      </c>
      <c r="E28" s="11">
        <f>MAX(E12,E20)</f>
        <v>6</v>
      </c>
      <c r="F28" s="11"/>
      <c r="G28" s="11">
        <v>4</v>
      </c>
      <c r="H28" s="11">
        <f>MAX(H12,H20)</f>
        <v>2</v>
      </c>
      <c r="I28" s="11">
        <f>MAX(I12,I20)</f>
        <v>1</v>
      </c>
      <c r="J28" s="11"/>
      <c r="K28" s="11"/>
    </row>
    <row r="29" spans="1:11" x14ac:dyDescent="0.25">
      <c r="A29" s="8">
        <v>2</v>
      </c>
      <c r="B29" s="11">
        <v>18</v>
      </c>
      <c r="C29" s="11">
        <v>13</v>
      </c>
      <c r="D29" s="11">
        <v>9</v>
      </c>
      <c r="E29" s="11">
        <f t="shared" ref="E29" si="4">MAX(E13,E21)</f>
        <v>7</v>
      </c>
      <c r="F29" s="11"/>
      <c r="G29" s="11">
        <v>4</v>
      </c>
      <c r="H29" s="11">
        <f t="shared" ref="H29:I29" si="5">MAX(H13,H21)</f>
        <v>3</v>
      </c>
      <c r="I29" s="11">
        <f t="shared" si="5"/>
        <v>1</v>
      </c>
      <c r="J29" s="11"/>
      <c r="K29" s="11"/>
    </row>
    <row r="30" spans="1:11" x14ac:dyDescent="0.25">
      <c r="A30" s="8">
        <v>3</v>
      </c>
      <c r="B30" s="11">
        <v>18</v>
      </c>
      <c r="C30" s="11">
        <v>14</v>
      </c>
      <c r="D30" s="11">
        <v>9</v>
      </c>
      <c r="E30" s="11">
        <f t="shared" ref="E30" si="6">MAX(E14,E22)</f>
        <v>7</v>
      </c>
      <c r="F30" s="11"/>
      <c r="G30" s="11">
        <v>4</v>
      </c>
      <c r="H30" s="11">
        <f t="shared" ref="H30:I30" si="7">MAX(H14,H22)</f>
        <v>3</v>
      </c>
      <c r="I30" s="11">
        <f t="shared" si="7"/>
        <v>1</v>
      </c>
      <c r="J30" s="11"/>
      <c r="K30" s="11"/>
    </row>
    <row r="31" spans="1:11" x14ac:dyDescent="0.25">
      <c r="A31" s="8">
        <v>4</v>
      </c>
      <c r="B31" s="11">
        <v>16</v>
      </c>
      <c r="C31" s="11">
        <v>12</v>
      </c>
      <c r="D31" s="11">
        <v>8</v>
      </c>
      <c r="E31" s="11">
        <f t="shared" ref="E31" si="8">MAX(E15,E23)</f>
        <v>6</v>
      </c>
      <c r="F31" s="11"/>
      <c r="G31" s="11">
        <v>4</v>
      </c>
      <c r="H31" s="11">
        <f t="shared" ref="H31:I31" si="9">MAX(H15,H23)</f>
        <v>2</v>
      </c>
      <c r="I31" s="11">
        <f t="shared" si="9"/>
        <v>1</v>
      </c>
      <c r="J31" s="11"/>
      <c r="K31" s="11"/>
    </row>
    <row r="32" spans="1:11" x14ac:dyDescent="0.25">
      <c r="A32" s="8">
        <v>5</v>
      </c>
      <c r="B32" s="11">
        <v>18</v>
      </c>
      <c r="C32" s="11">
        <v>13</v>
      </c>
      <c r="D32" s="11">
        <v>8</v>
      </c>
      <c r="E32" s="11">
        <f t="shared" ref="E32" si="10">MAX(E16,E24)</f>
        <v>6</v>
      </c>
      <c r="F32" s="11"/>
      <c r="G32" s="11">
        <v>4</v>
      </c>
      <c r="H32" s="11">
        <f t="shared" ref="H32:I32" si="11">MAX(H16,H24)</f>
        <v>2</v>
      </c>
      <c r="I32" s="11">
        <f t="shared" si="11"/>
        <v>1</v>
      </c>
      <c r="J32" s="11"/>
      <c r="K32" s="11"/>
    </row>
    <row r="33" spans="1:20" x14ac:dyDescent="0.25">
      <c r="A33" s="8">
        <v>6</v>
      </c>
      <c r="B33" s="11">
        <v>19</v>
      </c>
      <c r="C33" s="11">
        <v>15</v>
      </c>
      <c r="D33" s="11">
        <v>8</v>
      </c>
      <c r="E33" s="11">
        <f t="shared" ref="E33" si="12">MAX(E17,E25)</f>
        <v>5</v>
      </c>
      <c r="F33" s="11"/>
      <c r="G33" s="11">
        <v>5</v>
      </c>
      <c r="H33" s="11">
        <f t="shared" ref="H33:I33" si="13">MAX(H17,H25)</f>
        <v>2</v>
      </c>
      <c r="I33" s="11">
        <f t="shared" si="13"/>
        <v>1</v>
      </c>
      <c r="J33" s="11"/>
      <c r="K33" s="11"/>
    </row>
    <row r="34" spans="1:20" x14ac:dyDescent="0.25">
      <c r="A34" s="8">
        <v>7</v>
      </c>
      <c r="B34" s="11">
        <v>19</v>
      </c>
      <c r="C34" s="11">
        <v>16</v>
      </c>
      <c r="D34" s="11">
        <v>7</v>
      </c>
      <c r="E34" s="11">
        <f t="shared" ref="E34" si="14">MAX(E18,E26)</f>
        <v>5</v>
      </c>
      <c r="F34" s="11"/>
      <c r="G34" s="11">
        <v>5</v>
      </c>
      <c r="H34" s="11">
        <f t="shared" ref="H34:I34" si="15">MAX(H18,H26)</f>
        <v>2</v>
      </c>
      <c r="I34" s="11">
        <f t="shared" si="15"/>
        <v>1</v>
      </c>
      <c r="J34" s="11"/>
      <c r="K34" s="11"/>
    </row>
    <row r="35" spans="1:20" x14ac:dyDescent="0.25">
      <c r="A35" s="8">
        <v>8</v>
      </c>
      <c r="B35" s="11">
        <v>12</v>
      </c>
      <c r="C35" s="11">
        <v>10</v>
      </c>
      <c r="D35" s="11">
        <v>6</v>
      </c>
      <c r="E35" s="11">
        <f t="shared" ref="E35" si="16">MAX(E19,E27)</f>
        <v>3</v>
      </c>
      <c r="F35" s="11"/>
      <c r="G35" s="11">
        <v>3</v>
      </c>
      <c r="H35" s="11">
        <f t="shared" ref="H35:I35" si="17">MAX(H19,H27)</f>
        <v>1</v>
      </c>
      <c r="I35" s="11">
        <f t="shared" si="17"/>
        <v>1</v>
      </c>
      <c r="J35" s="11"/>
      <c r="K35" s="11"/>
    </row>
    <row r="36" spans="1:20" x14ac:dyDescent="0.25">
      <c r="A36" s="8" t="s">
        <v>36</v>
      </c>
      <c r="B36" s="11">
        <f>POWER(((SUM(B53:B76))/24),2)</f>
        <v>17.666311117882287</v>
      </c>
      <c r="C36" s="11">
        <f t="shared" ref="C36:F36" si="18">POWER(((SUM(C53:C76))/24),2)</f>
        <v>14.044632465780481</v>
      </c>
      <c r="D36" s="11">
        <f t="shared" si="18"/>
        <v>8.4324876080190005</v>
      </c>
      <c r="E36" s="11">
        <f>POWER(((SUM(E53:E76))/24),2)</f>
        <v>5.3888030097439552</v>
      </c>
      <c r="F36" s="11">
        <f t="shared" si="18"/>
        <v>0</v>
      </c>
      <c r="G36" s="11">
        <f>POWER(((SUM(G53:G76))/24),2)</f>
        <v>4.1611978833120977</v>
      </c>
      <c r="H36" s="11">
        <f>POWER(((SUM(H53:H76))/24),2)</f>
        <v>2.0033847356983014</v>
      </c>
      <c r="I36" s="11">
        <f>POWER(((SUM(I53:I76))/24),2)</f>
        <v>1</v>
      </c>
      <c r="J36" s="11"/>
      <c r="K36" s="11">
        <f t="shared" ref="K36:T36" si="19">POWER(((SUM(K53:K76))/24),2)</f>
        <v>0</v>
      </c>
      <c r="L36" s="11">
        <f t="shared" si="19"/>
        <v>0</v>
      </c>
      <c r="M36" s="11">
        <f t="shared" si="19"/>
        <v>0</v>
      </c>
      <c r="N36" s="11">
        <f t="shared" si="19"/>
        <v>0</v>
      </c>
      <c r="O36" s="11">
        <f t="shared" si="19"/>
        <v>0</v>
      </c>
      <c r="P36" s="11">
        <f t="shared" si="19"/>
        <v>0</v>
      </c>
      <c r="Q36" s="11">
        <f t="shared" si="19"/>
        <v>0</v>
      </c>
      <c r="R36" s="11">
        <f t="shared" si="19"/>
        <v>0</v>
      </c>
      <c r="S36" s="11">
        <f t="shared" si="19"/>
        <v>0</v>
      </c>
      <c r="T36" s="11">
        <f t="shared" si="19"/>
        <v>0</v>
      </c>
    </row>
    <row r="37" spans="1:20" x14ac:dyDescent="0.25">
      <c r="A37" s="8" t="s">
        <v>39</v>
      </c>
      <c r="B37" s="11">
        <f>B36+B10</f>
        <v>38.666311117882287</v>
      </c>
      <c r="C37" s="11">
        <f t="shared" ref="C37:J37" si="20">C36+C10</f>
        <v>114.04463246578048</v>
      </c>
      <c r="D37" s="11">
        <f t="shared" si="20"/>
        <v>208.43248760801899</v>
      </c>
      <c r="E37" s="11">
        <f t="shared" si="20"/>
        <v>305.38880300974398</v>
      </c>
      <c r="F37" s="11">
        <f t="shared" si="20"/>
        <v>0</v>
      </c>
      <c r="G37" s="11">
        <f t="shared" si="20"/>
        <v>354.16119788331207</v>
      </c>
      <c r="H37" s="11">
        <f t="shared" si="20"/>
        <v>502.00338473569832</v>
      </c>
      <c r="I37" s="11">
        <f t="shared" si="20"/>
        <v>601</v>
      </c>
      <c r="J37" s="11">
        <f t="shared" si="20"/>
        <v>685</v>
      </c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x14ac:dyDescent="0.25">
      <c r="A38" s="8" t="s">
        <v>7</v>
      </c>
      <c r="B38" s="11">
        <f t="shared" ref="B38:F38" si="21">SQRT(2*B36/B9)</f>
        <v>5.4421244329619105</v>
      </c>
      <c r="C38" s="11">
        <f t="shared" si="21"/>
        <v>4.8504404425164429</v>
      </c>
      <c r="D38" s="11">
        <f t="shared" si="21"/>
        <v>3.7565521362710732</v>
      </c>
      <c r="E38" s="11">
        <f t="shared" si="21"/>
        <v>3.0015356658122871</v>
      </c>
      <c r="F38" s="11" t="e">
        <f t="shared" si="21"/>
        <v>#DIV/0!</v>
      </c>
      <c r="G38" s="11">
        <f>SQRT(2*G36/G9)</f>
        <v>2.6369355336498086</v>
      </c>
      <c r="H38" s="11">
        <f t="shared" ref="H38:T38" si="22">SQRT(2*H36/H9)</f>
        <v>1.8283180466408666</v>
      </c>
      <c r="I38" s="11">
        <f t="shared" si="22"/>
        <v>1.2910884240379852</v>
      </c>
      <c r="J38" s="11">
        <f t="shared" si="22"/>
        <v>0</v>
      </c>
      <c r="K38" s="11">
        <f t="shared" si="22"/>
        <v>0</v>
      </c>
      <c r="L38" s="11" t="e">
        <f t="shared" si="22"/>
        <v>#DIV/0!</v>
      </c>
      <c r="M38" s="11" t="e">
        <f t="shared" si="22"/>
        <v>#DIV/0!</v>
      </c>
      <c r="N38" s="11" t="e">
        <f t="shared" si="22"/>
        <v>#DIV/0!</v>
      </c>
      <c r="O38" s="11" t="e">
        <f t="shared" si="22"/>
        <v>#DIV/0!</v>
      </c>
      <c r="P38" s="11" t="e">
        <f t="shared" si="22"/>
        <v>#DIV/0!</v>
      </c>
      <c r="Q38" s="11" t="e">
        <f t="shared" si="22"/>
        <v>#DIV/0!</v>
      </c>
      <c r="R38" s="11" t="e">
        <f t="shared" si="22"/>
        <v>#DIV/0!</v>
      </c>
      <c r="S38" s="11" t="e">
        <f t="shared" si="22"/>
        <v>#DIV/0!</v>
      </c>
      <c r="T38" s="11" t="e">
        <f t="shared" si="22"/>
        <v>#DIV/0!</v>
      </c>
    </row>
    <row r="39" spans="1:20" ht="18" x14ac:dyDescent="0.25">
      <c r="A39" s="8" t="s">
        <v>37</v>
      </c>
      <c r="B39" s="14">
        <f>B38*(B51^2)*3.1416*3600/4</f>
        <v>778.98106552839999</v>
      </c>
      <c r="C39" s="14">
        <f t="shared" ref="C39:E39" si="23">C38*(C51^2)*3.1416*3600/4</f>
        <v>694.28792206742753</v>
      </c>
      <c r="D39" s="14">
        <f t="shared" si="23"/>
        <v>537.70967971652567</v>
      </c>
      <c r="E39" s="14">
        <f t="shared" si="23"/>
        <v>429.63726389905491</v>
      </c>
      <c r="F39" s="14">
        <v>0</v>
      </c>
      <c r="G39" s="14">
        <f t="shared" ref="G39:I39" si="24">G38*(G51^2)*3.1416*3600/4</f>
        <v>377.44871089143004</v>
      </c>
      <c r="H39" s="14">
        <f t="shared" si="24"/>
        <v>261.70389112583399</v>
      </c>
      <c r="I39" s="14">
        <f t="shared" si="24"/>
        <v>184.80529959163675</v>
      </c>
      <c r="J39" s="15">
        <f>J38*(J51^2)*3.1416*3600/4</f>
        <v>0</v>
      </c>
      <c r="K39" s="15">
        <f>K38*(K51^2)*3.1416*3600/4</f>
        <v>0</v>
      </c>
    </row>
    <row r="40" spans="1:20" ht="30" x14ac:dyDescent="0.25">
      <c r="A40" s="8" t="s">
        <v>16</v>
      </c>
      <c r="B40" s="14">
        <v>60</v>
      </c>
      <c r="C40" s="14">
        <v>60</v>
      </c>
      <c r="D40" s="14">
        <v>60</v>
      </c>
      <c r="E40" s="14">
        <v>60</v>
      </c>
      <c r="F40" s="14"/>
      <c r="G40" s="14">
        <v>60</v>
      </c>
      <c r="H40" s="14">
        <v>60</v>
      </c>
      <c r="I40" s="14">
        <v>60</v>
      </c>
      <c r="J40" s="14">
        <v>60</v>
      </c>
      <c r="K40" s="14">
        <v>60</v>
      </c>
    </row>
    <row r="41" spans="1:20" x14ac:dyDescent="0.25">
      <c r="A41" s="8" t="s">
        <v>8</v>
      </c>
      <c r="B41" s="14">
        <v>2750</v>
      </c>
      <c r="C41" s="14">
        <v>2750</v>
      </c>
      <c r="D41" s="14">
        <v>2750</v>
      </c>
      <c r="E41" s="14">
        <v>2750</v>
      </c>
      <c r="F41" s="14">
        <v>2750</v>
      </c>
      <c r="G41" s="14">
        <v>2750</v>
      </c>
      <c r="H41" s="14">
        <v>2750</v>
      </c>
      <c r="I41" s="14">
        <v>2750</v>
      </c>
      <c r="J41" s="14">
        <v>2750</v>
      </c>
      <c r="K41" s="14">
        <v>2750</v>
      </c>
    </row>
    <row r="42" spans="1:20" x14ac:dyDescent="0.25">
      <c r="A42" s="41" t="s">
        <v>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20" x14ac:dyDescent="0.25">
      <c r="A43" s="41"/>
      <c r="B43" s="11">
        <v>1</v>
      </c>
      <c r="C43" s="11">
        <v>1</v>
      </c>
      <c r="D43" s="11">
        <v>1</v>
      </c>
      <c r="E43" s="11">
        <v>1</v>
      </c>
      <c r="F43" s="11"/>
      <c r="G43" s="11">
        <v>1</v>
      </c>
      <c r="H43" s="11">
        <v>1</v>
      </c>
      <c r="I43" s="11">
        <v>1</v>
      </c>
      <c r="J43" s="11">
        <v>1</v>
      </c>
      <c r="K43" s="11">
        <v>1</v>
      </c>
    </row>
    <row r="44" spans="1:20" x14ac:dyDescent="0.25">
      <c r="A44" s="4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20" x14ac:dyDescent="0.25">
      <c r="A45" s="8" t="s">
        <v>10</v>
      </c>
      <c r="B45" s="11">
        <v>1</v>
      </c>
      <c r="C45" s="11">
        <v>1</v>
      </c>
      <c r="D45" s="11">
        <v>1</v>
      </c>
      <c r="E45" s="11">
        <v>1</v>
      </c>
      <c r="F45" s="11"/>
      <c r="G45" s="11">
        <v>1</v>
      </c>
      <c r="H45" s="11">
        <v>1</v>
      </c>
      <c r="I45" s="11">
        <v>1</v>
      </c>
      <c r="J45" s="11">
        <v>1</v>
      </c>
      <c r="K45" s="11">
        <v>1</v>
      </c>
    </row>
    <row r="46" spans="1:20" ht="30" x14ac:dyDescent="0.25">
      <c r="A46" s="8" t="s">
        <v>18</v>
      </c>
      <c r="B46" s="11">
        <v>3.5</v>
      </c>
      <c r="C46" s="11">
        <v>3.5</v>
      </c>
      <c r="D46" s="11">
        <v>3.5</v>
      </c>
      <c r="E46" s="11">
        <v>3.5</v>
      </c>
      <c r="F46" s="11">
        <v>3.5</v>
      </c>
      <c r="G46" s="11">
        <v>3.5</v>
      </c>
      <c r="H46" s="11">
        <v>3.5</v>
      </c>
      <c r="I46" s="11">
        <v>3.5</v>
      </c>
      <c r="J46" s="11">
        <v>3.5</v>
      </c>
      <c r="K46" s="11">
        <v>3.5</v>
      </c>
      <c r="L46" s="11">
        <v>3.5</v>
      </c>
      <c r="M46" s="11">
        <v>3.5</v>
      </c>
      <c r="N46" s="11">
        <v>3.5</v>
      </c>
      <c r="O46" s="11">
        <v>3.5</v>
      </c>
      <c r="P46" s="11">
        <v>3.5</v>
      </c>
      <c r="Q46" s="11">
        <v>3.5</v>
      </c>
      <c r="R46" s="11">
        <v>3.5</v>
      </c>
      <c r="S46" s="11">
        <v>3.5</v>
      </c>
      <c r="T46" s="11">
        <v>3.5</v>
      </c>
    </row>
    <row r="47" spans="1:20" ht="30" x14ac:dyDescent="0.25">
      <c r="A47" s="8" t="s">
        <v>19</v>
      </c>
      <c r="B47" s="11">
        <v>1</v>
      </c>
      <c r="C47" s="11">
        <v>1</v>
      </c>
      <c r="D47" s="11">
        <v>1</v>
      </c>
      <c r="E47" s="11">
        <v>1</v>
      </c>
      <c r="F47" s="11"/>
      <c r="G47" s="11">
        <v>1</v>
      </c>
      <c r="H47" s="11">
        <v>1</v>
      </c>
      <c r="I47" s="11">
        <v>1</v>
      </c>
      <c r="J47" s="11">
        <v>1</v>
      </c>
      <c r="K47" s="11">
        <v>1</v>
      </c>
    </row>
    <row r="48" spans="1:20" ht="30" x14ac:dyDescent="0.25">
      <c r="A48" s="8" t="s">
        <v>38</v>
      </c>
      <c r="B48" s="11"/>
      <c r="C48" s="11"/>
      <c r="D48" s="11"/>
      <c r="E48" s="11"/>
      <c r="F48" s="11">
        <f t="shared" ref="F48" si="25">F46*F47</f>
        <v>0</v>
      </c>
      <c r="G48" s="11"/>
      <c r="H48" s="11"/>
      <c r="I48" s="11"/>
      <c r="J48" s="11"/>
      <c r="K48" s="11"/>
    </row>
    <row r="49" spans="1:11" ht="30" x14ac:dyDescent="0.25">
      <c r="A49" s="8" t="s">
        <v>17</v>
      </c>
      <c r="B49" s="11">
        <v>2750</v>
      </c>
      <c r="C49" s="11">
        <v>2750</v>
      </c>
      <c r="D49" s="11">
        <v>2750</v>
      </c>
      <c r="E49" s="11">
        <v>2750</v>
      </c>
      <c r="F49" s="11">
        <v>2750</v>
      </c>
      <c r="G49" s="11">
        <v>2750</v>
      </c>
      <c r="H49" s="11">
        <v>2750</v>
      </c>
      <c r="I49" s="11">
        <v>2750</v>
      </c>
      <c r="J49" s="11">
        <v>2750</v>
      </c>
      <c r="K49" s="11"/>
    </row>
    <row r="50" spans="1:11" x14ac:dyDescent="0.25">
      <c r="A50" s="8" t="s">
        <v>23</v>
      </c>
      <c r="B50" s="16"/>
      <c r="C50" s="16"/>
      <c r="D50" s="16"/>
      <c r="E50" s="16"/>
      <c r="F50" s="11"/>
      <c r="G50" s="16"/>
      <c r="H50" s="16"/>
      <c r="I50" s="16"/>
      <c r="J50" s="16"/>
      <c r="K50" s="16"/>
    </row>
    <row r="51" spans="1:11" x14ac:dyDescent="0.25">
      <c r="A51" s="8" t="s">
        <v>22</v>
      </c>
      <c r="B51" s="11">
        <v>0.22500000000000001</v>
      </c>
      <c r="C51" s="11">
        <v>0.22500000000000001</v>
      </c>
      <c r="D51" s="11">
        <v>0.22500000000000001</v>
      </c>
      <c r="E51" s="11">
        <v>0.22500000000000001</v>
      </c>
      <c r="F51" s="11">
        <v>0.22500000000000001</v>
      </c>
      <c r="G51" s="11">
        <v>0.22500000000000001</v>
      </c>
      <c r="H51" s="11">
        <v>0.22500000000000001</v>
      </c>
      <c r="I51" s="11">
        <v>0.22500000000000001</v>
      </c>
      <c r="J51" s="11">
        <v>0.22500000000000001</v>
      </c>
      <c r="K51" s="11">
        <v>0.22500000000000001</v>
      </c>
    </row>
    <row r="53" spans="1:11" hidden="1" x14ac:dyDescent="0.25">
      <c r="A53" s="3">
        <v>1</v>
      </c>
      <c r="B53" s="4">
        <f>SQRT(B12)</f>
        <v>4.2426406871192848</v>
      </c>
      <c r="C53" s="4">
        <f t="shared" ref="C53:K68" si="26">SQRT(C12)</f>
        <v>3.872983346207417</v>
      </c>
      <c r="D53" s="4">
        <f t="shared" si="26"/>
        <v>3.1622776601683795</v>
      </c>
      <c r="E53" s="4">
        <f t="shared" si="26"/>
        <v>2.4494897427831779</v>
      </c>
      <c r="F53" s="4">
        <f t="shared" si="26"/>
        <v>0</v>
      </c>
      <c r="G53" s="4">
        <f t="shared" si="26"/>
        <v>2</v>
      </c>
      <c r="H53" s="4">
        <f t="shared" si="26"/>
        <v>1.4142135623730951</v>
      </c>
      <c r="I53" s="4">
        <f t="shared" si="26"/>
        <v>1</v>
      </c>
      <c r="J53" s="4">
        <f t="shared" si="26"/>
        <v>0</v>
      </c>
      <c r="K53" s="4">
        <f t="shared" si="26"/>
        <v>0</v>
      </c>
    </row>
    <row r="54" spans="1:11" hidden="1" x14ac:dyDescent="0.25">
      <c r="A54" s="3">
        <v>2</v>
      </c>
      <c r="B54" s="4">
        <f t="shared" ref="B54:K69" si="27">SQRT(B13)</f>
        <v>4.7958315233127191</v>
      </c>
      <c r="C54" s="4">
        <f t="shared" si="27"/>
        <v>4.358898943540674</v>
      </c>
      <c r="D54" s="4">
        <f t="shared" si="27"/>
        <v>3.3166247903553998</v>
      </c>
      <c r="E54" s="4">
        <f t="shared" si="27"/>
        <v>2.6457513110645907</v>
      </c>
      <c r="F54" s="4">
        <f t="shared" si="26"/>
        <v>0</v>
      </c>
      <c r="G54" s="4">
        <f t="shared" si="26"/>
        <v>2.4494897427831779</v>
      </c>
      <c r="H54" s="4">
        <f t="shared" si="26"/>
        <v>1.7320508075688772</v>
      </c>
      <c r="I54" s="4">
        <f t="shared" si="26"/>
        <v>1</v>
      </c>
      <c r="J54" s="4">
        <f t="shared" si="26"/>
        <v>0</v>
      </c>
      <c r="K54" s="4">
        <f t="shared" si="26"/>
        <v>0</v>
      </c>
    </row>
    <row r="55" spans="1:11" hidden="1" x14ac:dyDescent="0.25">
      <c r="A55" s="3">
        <v>3</v>
      </c>
      <c r="B55" s="4">
        <f t="shared" si="27"/>
        <v>5</v>
      </c>
      <c r="C55" s="4">
        <f t="shared" si="27"/>
        <v>4.5825756949558398</v>
      </c>
      <c r="D55" s="4">
        <f t="shared" si="27"/>
        <v>3.7416573867739413</v>
      </c>
      <c r="E55" s="4">
        <f t="shared" si="27"/>
        <v>2.6457513110645907</v>
      </c>
      <c r="F55" s="4">
        <f t="shared" si="26"/>
        <v>0</v>
      </c>
      <c r="G55" s="4">
        <f t="shared" si="26"/>
        <v>2.4494897427831779</v>
      </c>
      <c r="H55" s="4">
        <f t="shared" si="26"/>
        <v>1.7320508075688772</v>
      </c>
      <c r="I55" s="4">
        <f t="shared" si="26"/>
        <v>1</v>
      </c>
      <c r="J55" s="4">
        <f t="shared" si="26"/>
        <v>0</v>
      </c>
      <c r="K55" s="4">
        <f t="shared" si="26"/>
        <v>0</v>
      </c>
    </row>
    <row r="56" spans="1:11" hidden="1" x14ac:dyDescent="0.25">
      <c r="A56" s="3">
        <v>4</v>
      </c>
      <c r="B56" s="4">
        <f t="shared" si="27"/>
        <v>4.8989794855663558</v>
      </c>
      <c r="C56" s="4">
        <f t="shared" si="27"/>
        <v>4.1231056256176606</v>
      </c>
      <c r="D56" s="4">
        <f t="shared" si="27"/>
        <v>3.1622776601683795</v>
      </c>
      <c r="E56" s="4">
        <f t="shared" si="27"/>
        <v>2.4494897427831779</v>
      </c>
      <c r="F56" s="4">
        <f t="shared" si="26"/>
        <v>0</v>
      </c>
      <c r="G56" s="4">
        <f t="shared" si="26"/>
        <v>2</v>
      </c>
      <c r="H56" s="4">
        <f t="shared" si="26"/>
        <v>1.4142135623730951</v>
      </c>
      <c r="I56" s="4">
        <f t="shared" si="26"/>
        <v>1</v>
      </c>
      <c r="J56" s="4">
        <f t="shared" si="26"/>
        <v>0</v>
      </c>
      <c r="K56" s="4">
        <f t="shared" si="26"/>
        <v>0</v>
      </c>
    </row>
    <row r="57" spans="1:11" hidden="1" x14ac:dyDescent="0.25">
      <c r="A57" s="3">
        <v>5</v>
      </c>
      <c r="B57" s="4">
        <f t="shared" si="27"/>
        <v>4</v>
      </c>
      <c r="C57" s="4">
        <f t="shared" si="27"/>
        <v>3.6055512754639891</v>
      </c>
      <c r="D57" s="4">
        <f t="shared" si="27"/>
        <v>2.8284271247461903</v>
      </c>
      <c r="E57" s="4">
        <f t="shared" si="27"/>
        <v>2.2360679774997898</v>
      </c>
      <c r="F57" s="4">
        <f t="shared" si="26"/>
        <v>0</v>
      </c>
      <c r="G57" s="4">
        <f t="shared" si="26"/>
        <v>2</v>
      </c>
      <c r="H57" s="4">
        <f t="shared" si="26"/>
        <v>1.4142135623730951</v>
      </c>
      <c r="I57" s="4">
        <f t="shared" si="26"/>
        <v>1</v>
      </c>
      <c r="J57" s="4">
        <f t="shared" si="26"/>
        <v>0</v>
      </c>
      <c r="K57" s="4">
        <f t="shared" si="26"/>
        <v>0</v>
      </c>
    </row>
    <row r="58" spans="1:11" hidden="1" x14ac:dyDescent="0.25">
      <c r="A58" s="3">
        <v>6</v>
      </c>
      <c r="B58" s="4">
        <f t="shared" si="27"/>
        <v>4</v>
      </c>
      <c r="C58" s="4">
        <f t="shared" si="27"/>
        <v>3.6055512754639891</v>
      </c>
      <c r="D58" s="4">
        <f t="shared" si="27"/>
        <v>2.8284271247461903</v>
      </c>
      <c r="E58" s="4">
        <f t="shared" si="27"/>
        <v>2.2360679774997898</v>
      </c>
      <c r="F58" s="4">
        <f t="shared" si="26"/>
        <v>0</v>
      </c>
      <c r="G58" s="4">
        <f t="shared" si="26"/>
        <v>2</v>
      </c>
      <c r="H58" s="4">
        <f t="shared" si="26"/>
        <v>1.4142135623730951</v>
      </c>
      <c r="I58" s="4">
        <f t="shared" si="26"/>
        <v>1</v>
      </c>
      <c r="J58" s="4">
        <f t="shared" si="26"/>
        <v>0</v>
      </c>
      <c r="K58" s="4">
        <f t="shared" si="26"/>
        <v>0</v>
      </c>
    </row>
    <row r="59" spans="1:11" hidden="1" x14ac:dyDescent="0.25">
      <c r="A59" s="3">
        <v>7</v>
      </c>
      <c r="B59" s="4">
        <f t="shared" si="27"/>
        <v>4.1231056256176606</v>
      </c>
      <c r="C59" s="4">
        <f t="shared" si="27"/>
        <v>3.4641016151377544</v>
      </c>
      <c r="D59" s="4">
        <f t="shared" si="27"/>
        <v>2.8284271247461903</v>
      </c>
      <c r="E59" s="4">
        <f t="shared" si="27"/>
        <v>2.2360679774997898</v>
      </c>
      <c r="F59" s="4">
        <f t="shared" si="26"/>
        <v>0</v>
      </c>
      <c r="G59" s="4">
        <f t="shared" si="26"/>
        <v>2</v>
      </c>
      <c r="H59" s="4">
        <f t="shared" si="26"/>
        <v>1.4142135623730951</v>
      </c>
      <c r="I59" s="4">
        <f t="shared" si="26"/>
        <v>1</v>
      </c>
      <c r="J59" s="4">
        <f t="shared" si="26"/>
        <v>0</v>
      </c>
      <c r="K59" s="4">
        <f t="shared" si="26"/>
        <v>0</v>
      </c>
    </row>
    <row r="60" spans="1:11" hidden="1" x14ac:dyDescent="0.25">
      <c r="A60" s="3">
        <v>8</v>
      </c>
      <c r="B60" s="4">
        <f t="shared" si="27"/>
        <v>3.1622776601683795</v>
      </c>
      <c r="C60" s="4">
        <f t="shared" si="27"/>
        <v>2.8284271247461903</v>
      </c>
      <c r="D60" s="4">
        <f t="shared" si="27"/>
        <v>2.2360679774997898</v>
      </c>
      <c r="E60" s="4">
        <f t="shared" si="27"/>
        <v>1.7320508075688772</v>
      </c>
      <c r="F60" s="4">
        <f t="shared" si="26"/>
        <v>0</v>
      </c>
      <c r="G60" s="4">
        <f t="shared" si="26"/>
        <v>1.4142135623730951</v>
      </c>
      <c r="H60" s="4">
        <f t="shared" si="26"/>
        <v>1</v>
      </c>
      <c r="I60" s="4">
        <f t="shared" si="26"/>
        <v>1</v>
      </c>
      <c r="J60" s="4">
        <f t="shared" si="26"/>
        <v>0</v>
      </c>
      <c r="K60" s="4">
        <f t="shared" si="26"/>
        <v>0</v>
      </c>
    </row>
    <row r="61" spans="1:11" hidden="1" x14ac:dyDescent="0.25">
      <c r="A61" s="3">
        <v>1</v>
      </c>
      <c r="B61" s="4">
        <f t="shared" si="27"/>
        <v>4.358898943540674</v>
      </c>
      <c r="C61" s="4">
        <f t="shared" si="27"/>
        <v>3.872983346207417</v>
      </c>
      <c r="D61" s="4">
        <f t="shared" si="27"/>
        <v>3</v>
      </c>
      <c r="E61" s="4">
        <f t="shared" si="27"/>
        <v>2.2360679774997898</v>
      </c>
      <c r="F61" s="4">
        <f t="shared" si="26"/>
        <v>0</v>
      </c>
      <c r="G61" s="4">
        <f t="shared" si="26"/>
        <v>2</v>
      </c>
      <c r="H61" s="4">
        <f t="shared" si="26"/>
        <v>1.4142135623730951</v>
      </c>
      <c r="I61" s="4">
        <f t="shared" si="26"/>
        <v>1</v>
      </c>
      <c r="J61" s="4">
        <f t="shared" si="26"/>
        <v>0</v>
      </c>
      <c r="K61" s="4">
        <f t="shared" si="26"/>
        <v>0</v>
      </c>
    </row>
    <row r="62" spans="1:11" hidden="1" x14ac:dyDescent="0.25">
      <c r="A62" s="3">
        <v>2</v>
      </c>
      <c r="B62" s="4">
        <f t="shared" si="27"/>
        <v>4.5825756949558398</v>
      </c>
      <c r="C62" s="4">
        <f t="shared" si="27"/>
        <v>4</v>
      </c>
      <c r="D62" s="4">
        <f t="shared" si="27"/>
        <v>3.1622776601683795</v>
      </c>
      <c r="E62" s="4">
        <f t="shared" si="27"/>
        <v>2.4494897427831779</v>
      </c>
      <c r="F62" s="4">
        <f t="shared" si="26"/>
        <v>0</v>
      </c>
      <c r="G62" s="4">
        <f t="shared" si="26"/>
        <v>2</v>
      </c>
      <c r="H62" s="4">
        <f t="shared" si="26"/>
        <v>1.4142135623730951</v>
      </c>
      <c r="I62" s="4">
        <f t="shared" si="26"/>
        <v>1</v>
      </c>
      <c r="J62" s="4">
        <f t="shared" si="26"/>
        <v>0</v>
      </c>
      <c r="K62" s="4">
        <f t="shared" si="26"/>
        <v>0</v>
      </c>
    </row>
    <row r="63" spans="1:11" hidden="1" x14ac:dyDescent="0.25">
      <c r="A63" s="3">
        <v>3</v>
      </c>
      <c r="B63" s="4">
        <f t="shared" si="27"/>
        <v>4.5825756949558398</v>
      </c>
      <c r="C63" s="4">
        <f t="shared" si="27"/>
        <v>4</v>
      </c>
      <c r="D63" s="4">
        <f t="shared" si="27"/>
        <v>3.3166247903553998</v>
      </c>
      <c r="E63" s="4">
        <f t="shared" si="27"/>
        <v>2.4494897427831779</v>
      </c>
      <c r="F63" s="4">
        <f t="shared" si="26"/>
        <v>0</v>
      </c>
      <c r="G63" s="4">
        <f t="shared" si="26"/>
        <v>2.2360679774997898</v>
      </c>
      <c r="H63" s="4">
        <f t="shared" si="26"/>
        <v>1.4142135623730951</v>
      </c>
      <c r="I63" s="4">
        <f t="shared" si="26"/>
        <v>1</v>
      </c>
      <c r="J63" s="4">
        <f t="shared" si="26"/>
        <v>0</v>
      </c>
      <c r="K63" s="4">
        <f t="shared" si="26"/>
        <v>0</v>
      </c>
    </row>
    <row r="64" spans="1:11" hidden="1" x14ac:dyDescent="0.25">
      <c r="A64" s="3">
        <v>4</v>
      </c>
      <c r="B64" s="4">
        <f t="shared" si="27"/>
        <v>4.6904157598234297</v>
      </c>
      <c r="C64" s="4">
        <f t="shared" si="27"/>
        <v>4.1231056256176606</v>
      </c>
      <c r="D64" s="4">
        <f t="shared" si="27"/>
        <v>3.1622776601683795</v>
      </c>
      <c r="E64" s="4">
        <f t="shared" si="27"/>
        <v>2.4494897427831779</v>
      </c>
      <c r="F64" s="4">
        <f t="shared" si="26"/>
        <v>0</v>
      </c>
      <c r="G64" s="4">
        <f t="shared" si="26"/>
        <v>2.2360679774997898</v>
      </c>
      <c r="H64" s="4">
        <f t="shared" si="26"/>
        <v>1.4142135623730951</v>
      </c>
      <c r="I64" s="4">
        <f t="shared" si="26"/>
        <v>1</v>
      </c>
      <c r="J64" s="4">
        <f t="shared" si="26"/>
        <v>0</v>
      </c>
      <c r="K64" s="4">
        <f t="shared" si="26"/>
        <v>0</v>
      </c>
    </row>
    <row r="65" spans="1:11" hidden="1" x14ac:dyDescent="0.25">
      <c r="A65" s="3">
        <v>5</v>
      </c>
      <c r="B65" s="4">
        <f t="shared" si="27"/>
        <v>4.1231056256176606</v>
      </c>
      <c r="C65" s="4">
        <f t="shared" si="27"/>
        <v>4</v>
      </c>
      <c r="D65" s="4">
        <f t="shared" si="27"/>
        <v>2.8284271247461903</v>
      </c>
      <c r="E65" s="4">
        <f t="shared" si="27"/>
        <v>2.4494897427831779</v>
      </c>
      <c r="F65" s="4">
        <f t="shared" si="26"/>
        <v>0</v>
      </c>
      <c r="G65" s="4">
        <f t="shared" si="26"/>
        <v>2.2360679774997898</v>
      </c>
      <c r="H65" s="4">
        <f t="shared" si="26"/>
        <v>1.4142135623730951</v>
      </c>
      <c r="I65" s="4">
        <f t="shared" si="26"/>
        <v>1</v>
      </c>
      <c r="J65" s="4">
        <f t="shared" si="26"/>
        <v>0</v>
      </c>
      <c r="K65" s="4">
        <f t="shared" si="26"/>
        <v>0</v>
      </c>
    </row>
    <row r="66" spans="1:11" hidden="1" x14ac:dyDescent="0.25">
      <c r="A66" s="3">
        <v>6</v>
      </c>
      <c r="B66" s="4">
        <f t="shared" si="27"/>
        <v>4.2426406871192848</v>
      </c>
      <c r="C66" s="4">
        <f t="shared" si="27"/>
        <v>3.7416573867739413</v>
      </c>
      <c r="D66" s="4">
        <f t="shared" si="27"/>
        <v>2.8284271247461903</v>
      </c>
      <c r="E66" s="4">
        <f t="shared" si="27"/>
        <v>2.2360679774997898</v>
      </c>
      <c r="F66" s="4">
        <f t="shared" si="26"/>
        <v>0</v>
      </c>
      <c r="G66" s="4">
        <f t="shared" si="26"/>
        <v>2</v>
      </c>
      <c r="H66" s="4">
        <f t="shared" si="26"/>
        <v>1.4142135623730951</v>
      </c>
      <c r="I66" s="4">
        <f t="shared" si="26"/>
        <v>1</v>
      </c>
      <c r="J66" s="4">
        <f t="shared" si="26"/>
        <v>0</v>
      </c>
      <c r="K66" s="4">
        <f t="shared" si="26"/>
        <v>0</v>
      </c>
    </row>
    <row r="67" spans="1:11" hidden="1" x14ac:dyDescent="0.25">
      <c r="A67" s="3">
        <v>7</v>
      </c>
      <c r="B67" s="4">
        <f t="shared" si="27"/>
        <v>4</v>
      </c>
      <c r="C67" s="4">
        <f t="shared" si="27"/>
        <v>3.7416573867739413</v>
      </c>
      <c r="D67" s="4">
        <f t="shared" si="27"/>
        <v>2.6457513110645907</v>
      </c>
      <c r="E67" s="4">
        <f t="shared" si="27"/>
        <v>2.2360679774997898</v>
      </c>
      <c r="F67" s="4">
        <f t="shared" si="26"/>
        <v>0</v>
      </c>
      <c r="G67" s="4">
        <f t="shared" si="26"/>
        <v>2</v>
      </c>
      <c r="H67" s="4">
        <f t="shared" si="26"/>
        <v>1.4142135623730951</v>
      </c>
      <c r="I67" s="4">
        <f t="shared" si="26"/>
        <v>1</v>
      </c>
      <c r="J67" s="4">
        <f t="shared" si="26"/>
        <v>0</v>
      </c>
      <c r="K67" s="4">
        <f t="shared" si="26"/>
        <v>0</v>
      </c>
    </row>
    <row r="68" spans="1:11" hidden="1" x14ac:dyDescent="0.25">
      <c r="A68" s="3">
        <v>8</v>
      </c>
      <c r="B68" s="4">
        <f t="shared" si="27"/>
        <v>3.1622776601683795</v>
      </c>
      <c r="C68" s="4">
        <f t="shared" si="27"/>
        <v>2.8284271247461903</v>
      </c>
      <c r="D68" s="4">
        <f t="shared" si="27"/>
        <v>2.2360679774997898</v>
      </c>
      <c r="E68" s="4">
        <f t="shared" si="27"/>
        <v>1.7320508075688772</v>
      </c>
      <c r="F68" s="4">
        <f t="shared" si="26"/>
        <v>0</v>
      </c>
      <c r="G68" s="4">
        <f t="shared" si="26"/>
        <v>1.7320508075688772</v>
      </c>
      <c r="H68" s="4">
        <f t="shared" si="26"/>
        <v>1</v>
      </c>
      <c r="I68" s="4">
        <f t="shared" si="26"/>
        <v>1</v>
      </c>
      <c r="J68" s="4">
        <f t="shared" si="26"/>
        <v>0</v>
      </c>
      <c r="K68" s="4">
        <f t="shared" si="26"/>
        <v>0</v>
      </c>
    </row>
    <row r="69" spans="1:11" hidden="1" x14ac:dyDescent="0.25">
      <c r="A69" s="3">
        <v>1</v>
      </c>
      <c r="B69" s="4">
        <f t="shared" si="27"/>
        <v>4</v>
      </c>
      <c r="C69" s="4">
        <f t="shared" si="27"/>
        <v>3.7416573867739413</v>
      </c>
      <c r="D69" s="4">
        <f t="shared" si="27"/>
        <v>2.8284271247461903</v>
      </c>
      <c r="E69" s="4">
        <f t="shared" si="27"/>
        <v>2.4494897427831779</v>
      </c>
      <c r="F69" s="4">
        <f t="shared" si="27"/>
        <v>0</v>
      </c>
      <c r="G69" s="4">
        <f t="shared" si="27"/>
        <v>2</v>
      </c>
      <c r="H69" s="4">
        <f t="shared" si="27"/>
        <v>1.4142135623730951</v>
      </c>
      <c r="I69" s="4">
        <f t="shared" si="27"/>
        <v>1</v>
      </c>
      <c r="J69" s="4">
        <f t="shared" si="27"/>
        <v>0</v>
      </c>
      <c r="K69" s="4">
        <f t="shared" si="27"/>
        <v>0</v>
      </c>
    </row>
    <row r="70" spans="1:11" hidden="1" x14ac:dyDescent="0.25">
      <c r="A70" s="3">
        <v>2</v>
      </c>
      <c r="B70" s="4">
        <f t="shared" ref="B70:K76" si="28">SQRT(B29)</f>
        <v>4.2426406871192848</v>
      </c>
      <c r="C70" s="4">
        <f t="shared" si="28"/>
        <v>3.6055512754639891</v>
      </c>
      <c r="D70" s="4">
        <f t="shared" si="28"/>
        <v>3</v>
      </c>
      <c r="E70" s="4">
        <f t="shared" si="28"/>
        <v>2.6457513110645907</v>
      </c>
      <c r="F70" s="4">
        <f t="shared" si="28"/>
        <v>0</v>
      </c>
      <c r="G70" s="4">
        <f t="shared" si="28"/>
        <v>2</v>
      </c>
      <c r="H70" s="4">
        <f t="shared" si="28"/>
        <v>1.7320508075688772</v>
      </c>
      <c r="I70" s="4">
        <f t="shared" si="28"/>
        <v>1</v>
      </c>
      <c r="J70" s="4">
        <f t="shared" si="28"/>
        <v>0</v>
      </c>
      <c r="K70" s="4">
        <f t="shared" si="28"/>
        <v>0</v>
      </c>
    </row>
    <row r="71" spans="1:11" hidden="1" x14ac:dyDescent="0.25">
      <c r="A71" s="3">
        <v>3</v>
      </c>
      <c r="B71" s="4">
        <f t="shared" si="28"/>
        <v>4.2426406871192848</v>
      </c>
      <c r="C71" s="4">
        <f t="shared" si="28"/>
        <v>3.7416573867739413</v>
      </c>
      <c r="D71" s="4">
        <f t="shared" si="28"/>
        <v>3</v>
      </c>
      <c r="E71" s="4">
        <f t="shared" si="28"/>
        <v>2.6457513110645907</v>
      </c>
      <c r="F71" s="4">
        <f t="shared" si="28"/>
        <v>0</v>
      </c>
      <c r="G71" s="4">
        <f t="shared" si="28"/>
        <v>2</v>
      </c>
      <c r="H71" s="4">
        <f t="shared" si="28"/>
        <v>1.7320508075688772</v>
      </c>
      <c r="I71" s="4">
        <f t="shared" si="28"/>
        <v>1</v>
      </c>
      <c r="J71" s="4">
        <f t="shared" si="28"/>
        <v>0</v>
      </c>
      <c r="K71" s="4">
        <f t="shared" si="28"/>
        <v>0</v>
      </c>
    </row>
    <row r="72" spans="1:11" hidden="1" x14ac:dyDescent="0.25">
      <c r="A72" s="3">
        <v>4</v>
      </c>
      <c r="B72" s="4">
        <f t="shared" si="28"/>
        <v>4</v>
      </c>
      <c r="C72" s="4">
        <f t="shared" si="28"/>
        <v>3.4641016151377544</v>
      </c>
      <c r="D72" s="4">
        <f t="shared" si="28"/>
        <v>2.8284271247461903</v>
      </c>
      <c r="E72" s="4">
        <f t="shared" si="28"/>
        <v>2.4494897427831779</v>
      </c>
      <c r="F72" s="4">
        <f t="shared" si="28"/>
        <v>0</v>
      </c>
      <c r="G72" s="4">
        <f t="shared" si="28"/>
        <v>2</v>
      </c>
      <c r="H72" s="4">
        <f t="shared" si="28"/>
        <v>1.4142135623730951</v>
      </c>
      <c r="I72" s="4">
        <f t="shared" si="28"/>
        <v>1</v>
      </c>
      <c r="J72" s="4">
        <f t="shared" si="28"/>
        <v>0</v>
      </c>
      <c r="K72" s="4">
        <f t="shared" si="28"/>
        <v>0</v>
      </c>
    </row>
    <row r="73" spans="1:11" hidden="1" x14ac:dyDescent="0.25">
      <c r="A73" s="3">
        <v>5</v>
      </c>
      <c r="B73" s="4">
        <f t="shared" si="28"/>
        <v>4.2426406871192848</v>
      </c>
      <c r="C73" s="4">
        <f t="shared" si="28"/>
        <v>3.6055512754639891</v>
      </c>
      <c r="D73" s="4">
        <f t="shared" si="28"/>
        <v>2.8284271247461903</v>
      </c>
      <c r="E73" s="4">
        <f t="shared" si="28"/>
        <v>2.4494897427831779</v>
      </c>
      <c r="F73" s="4">
        <f t="shared" si="28"/>
        <v>0</v>
      </c>
      <c r="G73" s="4">
        <f t="shared" si="28"/>
        <v>2</v>
      </c>
      <c r="H73" s="4">
        <f t="shared" si="28"/>
        <v>1.4142135623730951</v>
      </c>
      <c r="I73" s="4">
        <f t="shared" si="28"/>
        <v>1</v>
      </c>
      <c r="J73" s="4">
        <f t="shared" si="28"/>
        <v>0</v>
      </c>
      <c r="K73" s="4">
        <f t="shared" si="28"/>
        <v>0</v>
      </c>
    </row>
    <row r="74" spans="1:11" hidden="1" x14ac:dyDescent="0.25">
      <c r="A74" s="3">
        <v>6</v>
      </c>
      <c r="B74" s="4">
        <f t="shared" si="28"/>
        <v>4.358898943540674</v>
      </c>
      <c r="C74" s="4">
        <f t="shared" si="28"/>
        <v>3.872983346207417</v>
      </c>
      <c r="D74" s="4">
        <f t="shared" si="28"/>
        <v>2.8284271247461903</v>
      </c>
      <c r="E74" s="4">
        <f t="shared" si="28"/>
        <v>2.2360679774997898</v>
      </c>
      <c r="F74" s="4">
        <f t="shared" si="28"/>
        <v>0</v>
      </c>
      <c r="G74" s="4">
        <f t="shared" si="28"/>
        <v>2.2360679774997898</v>
      </c>
      <c r="H74" s="4">
        <f t="shared" si="28"/>
        <v>1.4142135623730951</v>
      </c>
      <c r="I74" s="4">
        <f t="shared" si="28"/>
        <v>1</v>
      </c>
      <c r="J74" s="4">
        <f t="shared" si="28"/>
        <v>0</v>
      </c>
      <c r="K74" s="4">
        <f t="shared" si="28"/>
        <v>0</v>
      </c>
    </row>
    <row r="75" spans="1:11" hidden="1" x14ac:dyDescent="0.25">
      <c r="A75" s="3">
        <v>7</v>
      </c>
      <c r="B75" s="4">
        <f t="shared" si="28"/>
        <v>4.358898943540674</v>
      </c>
      <c r="C75" s="4">
        <f t="shared" si="28"/>
        <v>4</v>
      </c>
      <c r="D75" s="4">
        <f t="shared" si="28"/>
        <v>2.6457513110645907</v>
      </c>
      <c r="E75" s="4">
        <f t="shared" si="28"/>
        <v>2.2360679774997898</v>
      </c>
      <c r="F75" s="4">
        <f t="shared" si="28"/>
        <v>0</v>
      </c>
      <c r="G75" s="4">
        <f t="shared" si="28"/>
        <v>2.2360679774997898</v>
      </c>
      <c r="H75" s="4">
        <f t="shared" si="28"/>
        <v>1.4142135623730951</v>
      </c>
      <c r="I75" s="4">
        <f t="shared" si="28"/>
        <v>1</v>
      </c>
      <c r="J75" s="4">
        <f t="shared" si="28"/>
        <v>0</v>
      </c>
      <c r="K75" s="4">
        <f t="shared" si="28"/>
        <v>0</v>
      </c>
    </row>
    <row r="76" spans="1:11" hidden="1" x14ac:dyDescent="0.25">
      <c r="A76" s="3">
        <v>8</v>
      </c>
      <c r="B76" s="4">
        <f t="shared" si="28"/>
        <v>3.4641016151377544</v>
      </c>
      <c r="C76" s="4">
        <f t="shared" si="28"/>
        <v>3.1622776601683795</v>
      </c>
      <c r="D76" s="4">
        <f t="shared" si="28"/>
        <v>2.4494897427831779</v>
      </c>
      <c r="E76" s="4">
        <f t="shared" si="28"/>
        <v>1.7320508075688772</v>
      </c>
      <c r="F76" s="4">
        <f t="shared" si="28"/>
        <v>0</v>
      </c>
      <c r="G76" s="4">
        <f t="shared" si="28"/>
        <v>1.7320508075688772</v>
      </c>
      <c r="H76" s="4">
        <f t="shared" si="28"/>
        <v>1</v>
      </c>
      <c r="I76" s="4">
        <f t="shared" si="28"/>
        <v>1</v>
      </c>
      <c r="J76" s="4">
        <f t="shared" si="28"/>
        <v>0</v>
      </c>
      <c r="K76" s="4">
        <f t="shared" si="28"/>
        <v>0</v>
      </c>
    </row>
  </sheetData>
  <mergeCells count="9">
    <mergeCell ref="A11:K11"/>
    <mergeCell ref="A42:A44"/>
    <mergeCell ref="Y2:Z2"/>
    <mergeCell ref="A1:B1"/>
    <mergeCell ref="C1:K1"/>
    <mergeCell ref="A2:C2"/>
    <mergeCell ref="E2:F2"/>
    <mergeCell ref="G2:K2"/>
    <mergeCell ref="A3:K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2C7E5-936D-4931-9019-49BAB38E7AAE}">
  <dimension ref="A1:Z76"/>
  <sheetViews>
    <sheetView showGridLines="0" zoomScale="115" zoomScaleNormal="115" workbookViewId="0">
      <selection activeCell="U1" sqref="U1"/>
    </sheetView>
  </sheetViews>
  <sheetFormatPr defaultColWidth="8.85546875" defaultRowHeight="15" x14ac:dyDescent="0.25"/>
  <cols>
    <col min="1" max="1" width="17.28515625" style="3" customWidth="1"/>
    <col min="2" max="2" width="11.85546875" style="1" customWidth="1"/>
    <col min="3" max="5" width="16.5703125" style="1" bestFit="1" customWidth="1"/>
    <col min="6" max="6" width="16.5703125" style="1" hidden="1" customWidth="1"/>
    <col min="7" max="9" width="16.5703125" style="1" bestFit="1" customWidth="1"/>
    <col min="10" max="11" width="14" style="1" customWidth="1"/>
    <col min="12" max="12" width="5.85546875" style="1" hidden="1" customWidth="1"/>
    <col min="13" max="18" width="12.28515625" style="1" hidden="1" customWidth="1"/>
    <col min="19" max="19" width="7.85546875" style="1" hidden="1" customWidth="1"/>
    <col min="20" max="20" width="7.7109375" style="1" hidden="1" customWidth="1"/>
    <col min="21" max="21" width="9.5703125" style="1" customWidth="1"/>
    <col min="22" max="22" width="12.7109375" style="1" customWidth="1"/>
    <col min="23" max="23" width="11" style="1" customWidth="1"/>
    <col min="24" max="24" width="4.7109375" style="1" customWidth="1"/>
    <col min="25" max="25" width="12.140625" style="1" customWidth="1"/>
    <col min="26" max="26" width="11.140625" style="1" customWidth="1"/>
    <col min="27" max="16384" width="8.85546875" style="1"/>
  </cols>
  <sheetData>
    <row r="1" spans="1:26" ht="54.75" customHeight="1" x14ac:dyDescent="0.25">
      <c r="A1" s="43" t="s">
        <v>72</v>
      </c>
      <c r="B1" s="44"/>
      <c r="C1" s="45" t="s">
        <v>20</v>
      </c>
      <c r="D1" s="46"/>
      <c r="E1" s="46"/>
      <c r="F1" s="46"/>
      <c r="G1" s="46"/>
      <c r="H1" s="46"/>
      <c r="I1" s="46"/>
      <c r="J1" s="46"/>
      <c r="K1" s="47"/>
      <c r="U1" s="34"/>
    </row>
    <row r="2" spans="1:26" ht="18" x14ac:dyDescent="0.25">
      <c r="A2" s="48" t="s">
        <v>21</v>
      </c>
      <c r="B2" s="49"/>
      <c r="C2" s="50"/>
      <c r="D2" s="6">
        <v>15</v>
      </c>
      <c r="E2" s="48" t="s">
        <v>30</v>
      </c>
      <c r="F2" s="50"/>
      <c r="G2" s="51">
        <v>45279</v>
      </c>
      <c r="H2" s="49"/>
      <c r="I2" s="49"/>
      <c r="J2" s="49"/>
      <c r="K2" s="50"/>
      <c r="L2" s="1" t="s">
        <v>1</v>
      </c>
      <c r="M2" s="1">
        <f xml:space="preserve"> (101.325 * ((1 - 2.557 *$D$2* 0.00001) ^ 5.2561))*1000</f>
        <v>101120.89777241502</v>
      </c>
      <c r="V2" s="42" t="s">
        <v>73</v>
      </c>
      <c r="W2" s="42"/>
      <c r="Y2" s="42" t="str">
        <f>A1</f>
        <v>FHB680-0,25m² S/ FILTROS - 704</v>
      </c>
      <c r="Z2" s="42"/>
    </row>
    <row r="3" spans="1:26" ht="30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V3" s="17" t="s">
        <v>41</v>
      </c>
      <c r="W3" s="17" t="s">
        <v>42</v>
      </c>
      <c r="Y3" s="17" t="s">
        <v>32</v>
      </c>
      <c r="Z3" s="17" t="s">
        <v>31</v>
      </c>
    </row>
    <row r="4" spans="1:26" x14ac:dyDescent="0.25">
      <c r="A4" s="7" t="s">
        <v>13</v>
      </c>
      <c r="B4" s="7"/>
      <c r="C4" s="7"/>
      <c r="D4" s="7"/>
      <c r="E4" s="7"/>
      <c r="F4" s="7"/>
      <c r="G4" s="7"/>
      <c r="H4" s="7"/>
      <c r="I4" s="7"/>
      <c r="J4" s="7"/>
      <c r="K4" s="7"/>
      <c r="V4" s="18">
        <v>0</v>
      </c>
      <c r="W4" s="18">
        <v>810</v>
      </c>
      <c r="Y4" s="18">
        <v>0</v>
      </c>
      <c r="Z4" s="18">
        <v>1150</v>
      </c>
    </row>
    <row r="5" spans="1:26" x14ac:dyDescent="0.25">
      <c r="A5" s="8" t="s">
        <v>11</v>
      </c>
      <c r="B5" s="7" t="s">
        <v>14</v>
      </c>
      <c r="C5" s="7" t="s">
        <v>24</v>
      </c>
      <c r="D5" s="7" t="s">
        <v>25</v>
      </c>
      <c r="E5" s="7" t="s">
        <v>15</v>
      </c>
      <c r="F5" s="7" t="s">
        <v>26</v>
      </c>
      <c r="G5" s="7" t="s">
        <v>26</v>
      </c>
      <c r="H5" s="7" t="s">
        <v>27</v>
      </c>
      <c r="I5" s="7" t="s">
        <v>28</v>
      </c>
      <c r="J5" s="7" t="s">
        <v>29</v>
      </c>
      <c r="K5" s="7" t="s">
        <v>29</v>
      </c>
      <c r="V5" s="18">
        <v>3.9375062238169334</v>
      </c>
      <c r="W5" s="18">
        <v>778.98106552839999</v>
      </c>
      <c r="Y5" s="18">
        <f>B37/9.82</f>
        <v>7.2098896789513942</v>
      </c>
      <c r="Z5" s="18">
        <f>B39</f>
        <v>1028.4813165897378</v>
      </c>
    </row>
    <row r="6" spans="1:26" ht="18" x14ac:dyDescent="0.25">
      <c r="A6" s="8" t="s">
        <v>2</v>
      </c>
      <c r="B6" s="6">
        <v>20</v>
      </c>
      <c r="C6" s="6">
        <v>20</v>
      </c>
      <c r="D6" s="6">
        <v>20</v>
      </c>
      <c r="E6" s="6">
        <v>20</v>
      </c>
      <c r="F6" s="6">
        <v>20</v>
      </c>
      <c r="G6" s="6">
        <v>20</v>
      </c>
      <c r="H6" s="6">
        <v>20</v>
      </c>
      <c r="I6" s="6">
        <v>20</v>
      </c>
      <c r="J6" s="6">
        <v>20</v>
      </c>
      <c r="K6" s="6">
        <v>20</v>
      </c>
      <c r="L6" s="1" t="s">
        <v>33</v>
      </c>
      <c r="M6" s="1">
        <f>3.25*B7^2+18.6*B7+692</f>
        <v>2079.8000000000002</v>
      </c>
      <c r="N6" s="1">
        <f>3.25*C7^2+18.6*C7+692</f>
        <v>2079.8000000000002</v>
      </c>
      <c r="O6" s="1">
        <f>3.25*D7^2+18.6*D7+692</f>
        <v>2079.8000000000002</v>
      </c>
      <c r="P6" s="1">
        <f>3.25*E7^2+18.6*E7+692</f>
        <v>2079.8000000000002</v>
      </c>
      <c r="Q6" s="1">
        <f>3.25*G7^2+18.6*G7+692</f>
        <v>2079.8000000000002</v>
      </c>
      <c r="R6" s="1">
        <f>3.25*H7^2+18.6*H7+692</f>
        <v>2079.8000000000002</v>
      </c>
      <c r="S6" s="5">
        <f>3.25*I7^2+18.6*I7+692</f>
        <v>2079.8000000000002</v>
      </c>
      <c r="T6" s="5">
        <f>3.25*K7^2+18.6*K7+692</f>
        <v>2079.8000000000002</v>
      </c>
      <c r="V6" s="18">
        <v>11.613506361077441</v>
      </c>
      <c r="W6" s="18">
        <v>694.28792206742753</v>
      </c>
      <c r="Y6" s="18">
        <f>C37/9.82</f>
        <v>12.477380267896278</v>
      </c>
      <c r="Z6" s="18">
        <f>C39</f>
        <v>879.31509245411007</v>
      </c>
    </row>
    <row r="7" spans="1:26" x14ac:dyDescent="0.25">
      <c r="A7" s="8" t="s">
        <v>3</v>
      </c>
      <c r="B7" s="6">
        <v>18</v>
      </c>
      <c r="C7" s="6">
        <v>18</v>
      </c>
      <c r="D7" s="6">
        <v>18</v>
      </c>
      <c r="E7" s="6">
        <v>18</v>
      </c>
      <c r="F7" s="6">
        <v>18</v>
      </c>
      <c r="G7" s="6">
        <v>18</v>
      </c>
      <c r="H7" s="6">
        <v>18</v>
      </c>
      <c r="I7" s="6">
        <v>18</v>
      </c>
      <c r="J7" s="6">
        <v>18</v>
      </c>
      <c r="K7" s="6">
        <v>18</v>
      </c>
      <c r="L7" s="1" t="s">
        <v>34</v>
      </c>
      <c r="M7" s="1">
        <f>M6-($M$2*(B6-B7)/1500)</f>
        <v>1944.9721363034469</v>
      </c>
      <c r="N7" s="1">
        <f>N6-($M$2*(C6-C7)/1500)</f>
        <v>1944.9721363034469</v>
      </c>
      <c r="O7" s="1">
        <f>O6-($M$2*(D6-D7)/1500)</f>
        <v>1944.9721363034469</v>
      </c>
      <c r="P7" s="1">
        <f>P6-($M$2*(E6-E7)/1500)</f>
        <v>1944.9721363034469</v>
      </c>
      <c r="Q7" s="1">
        <f>Q6-($M$2*(G6-G7)/1500)</f>
        <v>1944.9721363034469</v>
      </c>
      <c r="R7" s="1">
        <f>R6-($M$2*(H6-H7)/1500)</f>
        <v>1944.9721363034469</v>
      </c>
      <c r="S7" s="5">
        <f>S6-($M$2*(I6-I7)/1500)</f>
        <v>1944.9721363034469</v>
      </c>
      <c r="T7" s="5">
        <f>T6-($M$2*(K6-K7)/1500)</f>
        <v>1944.9721363034469</v>
      </c>
      <c r="V7" s="18">
        <v>21.225304237069142</v>
      </c>
      <c r="W7" s="18">
        <v>537.70967971652567</v>
      </c>
      <c r="Y7" s="18">
        <f>D37/9.82</f>
        <v>21.570202743676749</v>
      </c>
      <c r="Z7" s="18">
        <f>D39</f>
        <v>636.60133887913173</v>
      </c>
    </row>
    <row r="8" spans="1:26" x14ac:dyDescent="0.25">
      <c r="A8" s="9" t="s">
        <v>4</v>
      </c>
      <c r="B8" s="10">
        <f t="shared" ref="B8:I8" si="0">M8</f>
        <v>1.1927481547926739</v>
      </c>
      <c r="C8" s="10">
        <f t="shared" si="0"/>
        <v>1.1927481547926739</v>
      </c>
      <c r="D8" s="10">
        <f t="shared" si="0"/>
        <v>1.1927481547926739</v>
      </c>
      <c r="E8" s="10">
        <f t="shared" si="0"/>
        <v>1.1927481547926739</v>
      </c>
      <c r="F8" s="10"/>
      <c r="G8" s="10">
        <f t="shared" si="0"/>
        <v>1.1927481547926739</v>
      </c>
      <c r="H8" s="10">
        <f t="shared" si="0"/>
        <v>1.1927481547926739</v>
      </c>
      <c r="I8" s="10">
        <f t="shared" si="0"/>
        <v>1.1927481547926739</v>
      </c>
      <c r="J8" s="10">
        <f>S8</f>
        <v>1.1927481547926739</v>
      </c>
      <c r="K8" s="10">
        <f>T8</f>
        <v>1.1927481547926739</v>
      </c>
      <c r="L8" s="2" t="s">
        <v>5</v>
      </c>
      <c r="M8" s="1">
        <f>($M$2-0.378*M7)/(287.1*(B6+273.15))</f>
        <v>1.1927481547926739</v>
      </c>
      <c r="N8" s="1">
        <f>($M$2-0.378*N7)/(287.1*(C6+273.15))</f>
        <v>1.1927481547926739</v>
      </c>
      <c r="O8" s="1">
        <f>($M$2-0.378*O7)/(287.1*(D6+273.15))</f>
        <v>1.1927481547926739</v>
      </c>
      <c r="P8" s="1">
        <f>($M$2-0.378*P7)/(287.1*(E6+273.15))</f>
        <v>1.1927481547926739</v>
      </c>
      <c r="Q8" s="1">
        <f>($M$2-0.378*Q7)/(287.1*(G6+273.15))</f>
        <v>1.1927481547926739</v>
      </c>
      <c r="R8" s="1">
        <f>($M$2-0.378*R7)/(287.1*(H6+273.15))</f>
        <v>1.1927481547926739</v>
      </c>
      <c r="S8" s="5">
        <f>($M$2-0.378*S7)/(287.1*(I6+273.15))</f>
        <v>1.1927481547926739</v>
      </c>
      <c r="T8" s="5">
        <f>($M$2-0.378*T7)/(287.1*(K6+273.15))</f>
        <v>1.1927481547926739</v>
      </c>
      <c r="V8" s="18">
        <v>31.098656110971891</v>
      </c>
      <c r="W8" s="18">
        <v>429.63726389905491</v>
      </c>
      <c r="Y8" s="18">
        <f>E37/9.82</f>
        <v>26.356875926761418</v>
      </c>
      <c r="Z8" s="18">
        <f>E39</f>
        <v>549.93131713261971</v>
      </c>
    </row>
    <row r="9" spans="1:26" ht="18" x14ac:dyDescent="0.25">
      <c r="A9" s="9" t="s">
        <v>35</v>
      </c>
      <c r="B9" s="10">
        <f t="shared" ref="B9:E9" si="1">B8*(B10+$M$2)/$M$2</f>
        <v>1.1932199655384514</v>
      </c>
      <c r="C9" s="10">
        <f t="shared" si="1"/>
        <v>1.193927681657118</v>
      </c>
      <c r="D9" s="10">
        <f t="shared" si="1"/>
        <v>1.1951072085215619</v>
      </c>
      <c r="E9" s="10">
        <f t="shared" si="1"/>
        <v>1.1956969719537842</v>
      </c>
      <c r="F9" s="10"/>
      <c r="G9" s="10">
        <f>G8*(G10+$M$2)/$M$2</f>
        <v>1.1962867353860063</v>
      </c>
      <c r="H9" s="10">
        <f>H8*(H10+$M$2)/$M$2</f>
        <v>1.1974662622504504</v>
      </c>
      <c r="I9" s="10">
        <f>I8*(I10+$M$2)/$M$2</f>
        <v>1.1986457891148943</v>
      </c>
      <c r="J9" s="10">
        <f>J8*(J10+$M$2)/$M$2</f>
        <v>1.2001791740386718</v>
      </c>
      <c r="K9" s="10">
        <f t="shared" ref="K9" si="2">K8*(K10+$M$2)/$M$2</f>
        <v>1.1927481547926739</v>
      </c>
      <c r="L9" s="2"/>
      <c r="V9" s="18">
        <v>36.065295100133611</v>
      </c>
      <c r="W9" s="18">
        <v>377.44871089143004</v>
      </c>
      <c r="Y9" s="18">
        <f>G37/9.82</f>
        <v>31.151454024924597</v>
      </c>
      <c r="Z9" s="18">
        <f>G39</f>
        <v>449.83113541664466</v>
      </c>
    </row>
    <row r="10" spans="1:26" ht="20.25" customHeight="1" x14ac:dyDescent="0.25">
      <c r="A10" s="8" t="s">
        <v>40</v>
      </c>
      <c r="B10" s="6">
        <v>40</v>
      </c>
      <c r="C10" s="6">
        <v>100</v>
      </c>
      <c r="D10" s="6">
        <v>200</v>
      </c>
      <c r="E10" s="6">
        <v>250</v>
      </c>
      <c r="F10" s="6"/>
      <c r="G10" s="6">
        <v>300</v>
      </c>
      <c r="H10" s="6">
        <v>400</v>
      </c>
      <c r="I10" s="6">
        <v>500</v>
      </c>
      <c r="J10" s="6">
        <v>630</v>
      </c>
      <c r="K10" s="6"/>
      <c r="L10" s="1" t="s">
        <v>6</v>
      </c>
      <c r="M10" s="1">
        <f>1/M8</f>
        <v>0.8383999555830981</v>
      </c>
      <c r="N10" s="1">
        <f t="shared" ref="N10:T10" si="3">1/N8</f>
        <v>0.8383999555830981</v>
      </c>
      <c r="O10" s="1">
        <f t="shared" si="3"/>
        <v>0.8383999555830981</v>
      </c>
      <c r="P10" s="1">
        <f>1/P8</f>
        <v>0.8383999555830981</v>
      </c>
      <c r="Q10" s="1">
        <f t="shared" si="3"/>
        <v>0.8383999555830981</v>
      </c>
      <c r="R10" s="1">
        <f>1/R8</f>
        <v>0.8383999555830981</v>
      </c>
      <c r="S10" s="1">
        <f>1/S8</f>
        <v>0.8383999555830981</v>
      </c>
      <c r="T10" s="1">
        <f t="shared" si="3"/>
        <v>0.8383999555830981</v>
      </c>
      <c r="V10" s="18">
        <v>51.120507610559912</v>
      </c>
      <c r="W10" s="18">
        <v>261.70389112583399</v>
      </c>
      <c r="Y10" s="18">
        <f>H37/9.82</f>
        <v>41.11728583553672</v>
      </c>
      <c r="Z10" s="18">
        <f>H39</f>
        <v>359.26346969874152</v>
      </c>
    </row>
    <row r="11" spans="1:26" ht="15.75" x14ac:dyDescent="0.25">
      <c r="A11" s="40" t="s">
        <v>12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V11" s="18">
        <v>61.201629327902239</v>
      </c>
      <c r="W11" s="18">
        <v>184.80529959163675</v>
      </c>
      <c r="Y11" s="18">
        <f>I37/9.82</f>
        <v>51.105522832664874</v>
      </c>
      <c r="Z11" s="18">
        <f>I39</f>
        <v>251.90940766440187</v>
      </c>
    </row>
    <row r="12" spans="1:26" x14ac:dyDescent="0.25">
      <c r="A12" s="8">
        <v>1</v>
      </c>
      <c r="B12" s="11">
        <v>31</v>
      </c>
      <c r="C12" s="11">
        <v>23</v>
      </c>
      <c r="D12" s="11">
        <v>11</v>
      </c>
      <c r="E12" s="11">
        <v>9</v>
      </c>
      <c r="F12" s="11"/>
      <c r="G12" s="11">
        <v>6</v>
      </c>
      <c r="H12" s="11">
        <v>3</v>
      </c>
      <c r="I12" s="11">
        <v>2</v>
      </c>
      <c r="J12" s="11"/>
      <c r="K12" s="11"/>
      <c r="U12" s="12"/>
      <c r="V12" s="18">
        <v>69.75560081466395</v>
      </c>
      <c r="W12" s="18">
        <v>0</v>
      </c>
      <c r="Y12" s="18">
        <f>J37/9.82</f>
        <v>64.154786150712823</v>
      </c>
      <c r="Z12" s="18">
        <f>K39</f>
        <v>0</v>
      </c>
    </row>
    <row r="13" spans="1:26" x14ac:dyDescent="0.25">
      <c r="A13" s="8">
        <v>2</v>
      </c>
      <c r="B13" s="11">
        <v>40</v>
      </c>
      <c r="C13" s="11">
        <v>30</v>
      </c>
      <c r="D13" s="11">
        <v>14</v>
      </c>
      <c r="E13" s="11">
        <v>11</v>
      </c>
      <c r="F13" s="11"/>
      <c r="G13" s="11">
        <v>7</v>
      </c>
      <c r="H13" s="11">
        <v>4</v>
      </c>
      <c r="I13" s="11">
        <v>2</v>
      </c>
      <c r="J13" s="11"/>
      <c r="K13" s="11"/>
    </row>
    <row r="14" spans="1:26" x14ac:dyDescent="0.25">
      <c r="A14" s="8">
        <v>3</v>
      </c>
      <c r="B14" s="11">
        <v>42</v>
      </c>
      <c r="C14" s="11">
        <v>30</v>
      </c>
      <c r="D14" s="11">
        <v>15</v>
      </c>
      <c r="E14" s="11">
        <v>11</v>
      </c>
      <c r="F14" s="11"/>
      <c r="G14" s="11">
        <v>7</v>
      </c>
      <c r="H14" s="11">
        <v>4</v>
      </c>
      <c r="I14" s="11">
        <v>2</v>
      </c>
      <c r="J14" s="11"/>
      <c r="K14" s="11"/>
      <c r="Z14" s="13"/>
    </row>
    <row r="15" spans="1:26" x14ac:dyDescent="0.25">
      <c r="A15" s="8">
        <v>4</v>
      </c>
      <c r="B15" s="11">
        <v>38</v>
      </c>
      <c r="C15" s="11">
        <v>30</v>
      </c>
      <c r="D15" s="11">
        <v>15</v>
      </c>
      <c r="E15" s="11">
        <v>10</v>
      </c>
      <c r="F15" s="11"/>
      <c r="G15" s="11">
        <v>7</v>
      </c>
      <c r="H15" s="11">
        <v>4</v>
      </c>
      <c r="I15" s="11">
        <v>2</v>
      </c>
      <c r="J15" s="11"/>
      <c r="K15" s="11"/>
    </row>
    <row r="16" spans="1:26" x14ac:dyDescent="0.25">
      <c r="A16" s="8">
        <v>5</v>
      </c>
      <c r="B16" s="11">
        <v>27</v>
      </c>
      <c r="C16" s="11">
        <v>21</v>
      </c>
      <c r="D16" s="11">
        <v>11</v>
      </c>
      <c r="E16" s="11">
        <v>8</v>
      </c>
      <c r="F16" s="11"/>
      <c r="G16" s="11">
        <v>6</v>
      </c>
      <c r="H16" s="11">
        <v>4</v>
      </c>
      <c r="I16" s="11">
        <v>2</v>
      </c>
      <c r="J16" s="11"/>
      <c r="K16" s="11"/>
    </row>
    <row r="17" spans="1:11" x14ac:dyDescent="0.25">
      <c r="A17" s="8">
        <v>6</v>
      </c>
      <c r="B17" s="11">
        <v>28</v>
      </c>
      <c r="C17" s="11">
        <v>20</v>
      </c>
      <c r="D17" s="11">
        <v>11</v>
      </c>
      <c r="E17" s="11">
        <v>9</v>
      </c>
      <c r="F17" s="11"/>
      <c r="G17" s="11">
        <v>5</v>
      </c>
      <c r="H17" s="11">
        <v>4</v>
      </c>
      <c r="I17" s="11">
        <v>2</v>
      </c>
      <c r="J17" s="11"/>
      <c r="K17" s="11"/>
    </row>
    <row r="18" spans="1:11" x14ac:dyDescent="0.25">
      <c r="A18" s="8">
        <v>7</v>
      </c>
      <c r="B18" s="11">
        <v>31</v>
      </c>
      <c r="C18" s="11">
        <v>21</v>
      </c>
      <c r="D18" s="11">
        <v>12</v>
      </c>
      <c r="E18" s="11">
        <v>10</v>
      </c>
      <c r="F18" s="11"/>
      <c r="G18" s="11">
        <v>6</v>
      </c>
      <c r="H18" s="11">
        <v>4</v>
      </c>
      <c r="I18" s="11">
        <v>2</v>
      </c>
      <c r="J18" s="11"/>
      <c r="K18" s="11"/>
    </row>
    <row r="19" spans="1:11" x14ac:dyDescent="0.25">
      <c r="A19" s="8">
        <v>8</v>
      </c>
      <c r="B19" s="11">
        <v>16</v>
      </c>
      <c r="C19" s="11">
        <v>12</v>
      </c>
      <c r="D19" s="11">
        <v>7</v>
      </c>
      <c r="E19" s="11">
        <v>6</v>
      </c>
      <c r="F19" s="11"/>
      <c r="G19" s="11">
        <v>3</v>
      </c>
      <c r="H19" s="11">
        <v>2</v>
      </c>
      <c r="I19" s="11">
        <v>1</v>
      </c>
      <c r="J19" s="11"/>
      <c r="K19" s="11"/>
    </row>
    <row r="20" spans="1:11" x14ac:dyDescent="0.25">
      <c r="A20" s="8">
        <v>1</v>
      </c>
      <c r="B20" s="11">
        <v>33</v>
      </c>
      <c r="C20" s="11">
        <v>26</v>
      </c>
      <c r="D20" s="11">
        <v>10</v>
      </c>
      <c r="E20" s="11">
        <v>8</v>
      </c>
      <c r="F20" s="11"/>
      <c r="G20" s="11">
        <v>6</v>
      </c>
      <c r="H20" s="11">
        <v>4</v>
      </c>
      <c r="I20" s="11">
        <v>2</v>
      </c>
      <c r="J20" s="11"/>
      <c r="K20" s="11"/>
    </row>
    <row r="21" spans="1:11" x14ac:dyDescent="0.25">
      <c r="A21" s="8">
        <v>2</v>
      </c>
      <c r="B21" s="11">
        <v>36</v>
      </c>
      <c r="C21" s="11">
        <v>26</v>
      </c>
      <c r="D21" s="11">
        <v>13</v>
      </c>
      <c r="E21" s="11">
        <v>11</v>
      </c>
      <c r="F21" s="11"/>
      <c r="G21" s="11">
        <v>7</v>
      </c>
      <c r="H21" s="11">
        <v>4</v>
      </c>
      <c r="I21" s="11">
        <v>2</v>
      </c>
      <c r="J21" s="11"/>
      <c r="K21" s="11"/>
    </row>
    <row r="22" spans="1:11" x14ac:dyDescent="0.25">
      <c r="A22" s="8">
        <v>3</v>
      </c>
      <c r="B22" s="11">
        <v>38</v>
      </c>
      <c r="C22" s="11">
        <v>26</v>
      </c>
      <c r="D22" s="11">
        <v>13</v>
      </c>
      <c r="E22" s="11">
        <v>10</v>
      </c>
      <c r="F22" s="11"/>
      <c r="G22" s="11">
        <v>7</v>
      </c>
      <c r="H22" s="11">
        <v>4</v>
      </c>
      <c r="I22" s="11">
        <v>2</v>
      </c>
      <c r="J22" s="11"/>
      <c r="K22" s="11"/>
    </row>
    <row r="23" spans="1:11" x14ac:dyDescent="0.25">
      <c r="A23" s="8">
        <v>4</v>
      </c>
      <c r="B23" s="11">
        <v>36</v>
      </c>
      <c r="C23" s="11">
        <v>26</v>
      </c>
      <c r="D23" s="11">
        <v>14</v>
      </c>
      <c r="E23" s="11">
        <v>10</v>
      </c>
      <c r="F23" s="11"/>
      <c r="G23" s="11">
        <v>7</v>
      </c>
      <c r="H23" s="11">
        <v>4</v>
      </c>
      <c r="I23" s="11">
        <v>2</v>
      </c>
      <c r="J23" s="11"/>
      <c r="K23" s="11"/>
    </row>
    <row r="24" spans="1:11" x14ac:dyDescent="0.25">
      <c r="A24" s="8">
        <v>5</v>
      </c>
      <c r="B24" s="11">
        <v>32</v>
      </c>
      <c r="C24" s="11">
        <v>22</v>
      </c>
      <c r="D24" s="11">
        <v>12</v>
      </c>
      <c r="E24" s="11">
        <v>8</v>
      </c>
      <c r="F24" s="11"/>
      <c r="G24" s="11">
        <v>6</v>
      </c>
      <c r="H24" s="11">
        <v>4</v>
      </c>
      <c r="I24" s="11">
        <v>2</v>
      </c>
      <c r="J24" s="11"/>
      <c r="K24" s="11"/>
    </row>
    <row r="25" spans="1:11" x14ac:dyDescent="0.25">
      <c r="A25" s="8">
        <v>6</v>
      </c>
      <c r="B25" s="11">
        <v>33</v>
      </c>
      <c r="C25" s="11">
        <v>23</v>
      </c>
      <c r="D25" s="11">
        <v>12</v>
      </c>
      <c r="E25" s="11">
        <v>8</v>
      </c>
      <c r="F25" s="11"/>
      <c r="G25" s="11">
        <v>6</v>
      </c>
      <c r="H25" s="11">
        <v>4</v>
      </c>
      <c r="I25" s="11">
        <v>2</v>
      </c>
      <c r="J25" s="11"/>
      <c r="K25" s="11"/>
    </row>
    <row r="26" spans="1:11" x14ac:dyDescent="0.25">
      <c r="A26" s="8">
        <v>7</v>
      </c>
      <c r="B26" s="11">
        <v>32</v>
      </c>
      <c r="C26" s="11">
        <v>23</v>
      </c>
      <c r="D26" s="11">
        <v>12</v>
      </c>
      <c r="E26" s="11">
        <v>8</v>
      </c>
      <c r="F26" s="11"/>
      <c r="G26" s="11">
        <v>6</v>
      </c>
      <c r="H26" s="11">
        <v>4</v>
      </c>
      <c r="I26" s="11">
        <v>2</v>
      </c>
      <c r="J26" s="11"/>
      <c r="K26" s="11"/>
    </row>
    <row r="27" spans="1:11" x14ac:dyDescent="0.25">
      <c r="A27" s="8">
        <v>8</v>
      </c>
      <c r="B27" s="11">
        <v>18</v>
      </c>
      <c r="C27" s="11">
        <v>14</v>
      </c>
      <c r="D27" s="11">
        <v>9</v>
      </c>
      <c r="E27" s="11">
        <v>5</v>
      </c>
      <c r="F27" s="11"/>
      <c r="G27" s="11">
        <v>4</v>
      </c>
      <c r="H27" s="11">
        <v>3</v>
      </c>
      <c r="I27" s="11">
        <v>1</v>
      </c>
      <c r="J27" s="11"/>
      <c r="K27" s="11"/>
    </row>
    <row r="28" spans="1:11" x14ac:dyDescent="0.25">
      <c r="A28" s="8">
        <v>1</v>
      </c>
      <c r="B28" s="11">
        <v>25</v>
      </c>
      <c r="C28" s="11">
        <v>20</v>
      </c>
      <c r="D28" s="11">
        <v>10</v>
      </c>
      <c r="E28" s="11">
        <v>8</v>
      </c>
      <c r="F28" s="11"/>
      <c r="G28" s="11">
        <v>6</v>
      </c>
      <c r="H28" s="11">
        <f>MAX(H12,H20)</f>
        <v>4</v>
      </c>
      <c r="I28" s="11">
        <v>2</v>
      </c>
      <c r="J28" s="11"/>
      <c r="K28" s="11"/>
    </row>
    <row r="29" spans="1:11" x14ac:dyDescent="0.25">
      <c r="A29" s="8">
        <v>2</v>
      </c>
      <c r="B29" s="11">
        <v>29</v>
      </c>
      <c r="C29" s="11">
        <v>22</v>
      </c>
      <c r="D29" s="11">
        <v>11</v>
      </c>
      <c r="E29" s="11">
        <v>9</v>
      </c>
      <c r="F29" s="11"/>
      <c r="G29" s="11">
        <v>6</v>
      </c>
      <c r="H29" s="11">
        <f t="shared" ref="H29:H35" si="4">MAX(H13,H21)</f>
        <v>4</v>
      </c>
      <c r="I29" s="11">
        <v>2</v>
      </c>
      <c r="J29" s="11"/>
      <c r="K29" s="11"/>
    </row>
    <row r="30" spans="1:11" x14ac:dyDescent="0.25">
      <c r="A30" s="8">
        <v>3</v>
      </c>
      <c r="B30" s="11">
        <v>30</v>
      </c>
      <c r="C30" s="11">
        <v>22</v>
      </c>
      <c r="D30" s="11">
        <v>12</v>
      </c>
      <c r="E30" s="11">
        <v>10</v>
      </c>
      <c r="F30" s="11"/>
      <c r="G30" s="11">
        <v>6</v>
      </c>
      <c r="H30" s="11">
        <f t="shared" si="4"/>
        <v>4</v>
      </c>
      <c r="I30" s="11">
        <v>2</v>
      </c>
      <c r="J30" s="11"/>
      <c r="K30" s="11"/>
    </row>
    <row r="31" spans="1:11" x14ac:dyDescent="0.25">
      <c r="A31" s="8">
        <v>4</v>
      </c>
      <c r="B31" s="11">
        <v>29</v>
      </c>
      <c r="C31" s="11">
        <v>20</v>
      </c>
      <c r="D31" s="11">
        <v>13</v>
      </c>
      <c r="E31" s="11">
        <v>10</v>
      </c>
      <c r="F31" s="11"/>
      <c r="G31" s="11">
        <v>6</v>
      </c>
      <c r="H31" s="11">
        <f t="shared" si="4"/>
        <v>4</v>
      </c>
      <c r="I31" s="11">
        <v>2</v>
      </c>
      <c r="J31" s="11"/>
      <c r="K31" s="11"/>
    </row>
    <row r="32" spans="1:11" x14ac:dyDescent="0.25">
      <c r="A32" s="8">
        <v>5</v>
      </c>
      <c r="B32" s="11">
        <v>32</v>
      </c>
      <c r="C32" s="11">
        <v>24</v>
      </c>
      <c r="D32" s="11">
        <v>12</v>
      </c>
      <c r="E32" s="11">
        <v>9</v>
      </c>
      <c r="F32" s="11"/>
      <c r="G32" s="11">
        <v>6</v>
      </c>
      <c r="H32" s="11">
        <f t="shared" si="4"/>
        <v>4</v>
      </c>
      <c r="I32" s="11">
        <v>2</v>
      </c>
      <c r="J32" s="11"/>
      <c r="K32" s="11"/>
    </row>
    <row r="33" spans="1:20" x14ac:dyDescent="0.25">
      <c r="A33" s="8">
        <v>6</v>
      </c>
      <c r="B33" s="11">
        <v>37</v>
      </c>
      <c r="C33" s="11">
        <v>26</v>
      </c>
      <c r="D33" s="11">
        <v>14</v>
      </c>
      <c r="E33" s="11">
        <v>10</v>
      </c>
      <c r="F33" s="11"/>
      <c r="G33" s="11">
        <v>6</v>
      </c>
      <c r="H33" s="11">
        <f t="shared" si="4"/>
        <v>4</v>
      </c>
      <c r="I33" s="11">
        <v>2</v>
      </c>
      <c r="J33" s="11"/>
      <c r="K33" s="11"/>
    </row>
    <row r="34" spans="1:20" x14ac:dyDescent="0.25">
      <c r="A34" s="8">
        <v>7</v>
      </c>
      <c r="B34" s="11">
        <v>38</v>
      </c>
      <c r="C34" s="11">
        <v>26</v>
      </c>
      <c r="D34" s="11">
        <v>15</v>
      </c>
      <c r="E34" s="11">
        <v>11</v>
      </c>
      <c r="F34" s="11"/>
      <c r="G34" s="11">
        <v>7</v>
      </c>
      <c r="H34" s="11">
        <f t="shared" si="4"/>
        <v>4</v>
      </c>
      <c r="I34" s="11">
        <v>2</v>
      </c>
      <c r="J34" s="11"/>
      <c r="K34" s="11"/>
    </row>
    <row r="35" spans="1:20" x14ac:dyDescent="0.25">
      <c r="A35" s="8">
        <v>8</v>
      </c>
      <c r="B35" s="11">
        <v>18</v>
      </c>
      <c r="C35" s="11">
        <v>14</v>
      </c>
      <c r="D35" s="11">
        <v>8</v>
      </c>
      <c r="E35" s="11">
        <v>5</v>
      </c>
      <c r="F35" s="11"/>
      <c r="G35" s="11">
        <v>4</v>
      </c>
      <c r="H35" s="11">
        <f t="shared" si="4"/>
        <v>3</v>
      </c>
      <c r="I35" s="11">
        <v>1</v>
      </c>
      <c r="J35" s="11"/>
      <c r="K35" s="11"/>
    </row>
    <row r="36" spans="1:20" x14ac:dyDescent="0.25">
      <c r="A36" s="8" t="s">
        <v>36</v>
      </c>
      <c r="B36" s="11">
        <f>POWER(((SUM(B53:B76))/24),2)</f>
        <v>30.801116647302688</v>
      </c>
      <c r="C36" s="11">
        <f t="shared" ref="C36:F36" si="5">POWER(((SUM(C53:C76))/24),2)</f>
        <v>22.527874230741446</v>
      </c>
      <c r="D36" s="11">
        <f t="shared" si="5"/>
        <v>11.81939094290566</v>
      </c>
      <c r="E36" s="11">
        <f>POWER(((SUM(E53:E76))/24),2)</f>
        <v>8.8245216007971568</v>
      </c>
      <c r="F36" s="11">
        <f t="shared" si="5"/>
        <v>0</v>
      </c>
      <c r="G36" s="11">
        <f>POWER(((SUM(G53:G76))/24),2)</f>
        <v>5.9072785247595219</v>
      </c>
      <c r="H36" s="11">
        <f>POWER(((SUM(H53:H76))/24),2)</f>
        <v>3.7717469049706209</v>
      </c>
      <c r="I36" s="11">
        <f>POWER(((SUM(I53:I76))/24),2)</f>
        <v>1.8562342167691157</v>
      </c>
      <c r="J36" s="11"/>
      <c r="K36" s="11">
        <f t="shared" ref="K36:T36" si="6">POWER(((SUM(K53:K76))/24),2)</f>
        <v>0</v>
      </c>
      <c r="L36" s="11">
        <f t="shared" si="6"/>
        <v>0</v>
      </c>
      <c r="M36" s="11">
        <f t="shared" si="6"/>
        <v>0</v>
      </c>
      <c r="N36" s="11">
        <f t="shared" si="6"/>
        <v>0</v>
      </c>
      <c r="O36" s="11">
        <f t="shared" si="6"/>
        <v>0</v>
      </c>
      <c r="P36" s="11">
        <f t="shared" si="6"/>
        <v>0</v>
      </c>
      <c r="Q36" s="11">
        <f t="shared" si="6"/>
        <v>0</v>
      </c>
      <c r="R36" s="11">
        <f t="shared" si="6"/>
        <v>0</v>
      </c>
      <c r="S36" s="11">
        <f t="shared" si="6"/>
        <v>0</v>
      </c>
      <c r="T36" s="11">
        <f t="shared" si="6"/>
        <v>0</v>
      </c>
    </row>
    <row r="37" spans="1:20" x14ac:dyDescent="0.25">
      <c r="A37" s="8" t="s">
        <v>39</v>
      </c>
      <c r="B37" s="11">
        <f>B36+B10</f>
        <v>70.801116647302692</v>
      </c>
      <c r="C37" s="11">
        <f t="shared" ref="C37:F37" si="7">C36+C10</f>
        <v>122.52787423074145</v>
      </c>
      <c r="D37" s="11">
        <f t="shared" si="7"/>
        <v>211.81939094290567</v>
      </c>
      <c r="E37" s="11">
        <f t="shared" si="7"/>
        <v>258.82452160079714</v>
      </c>
      <c r="F37" s="11">
        <f t="shared" si="7"/>
        <v>0</v>
      </c>
      <c r="G37" s="11">
        <f>G36+G10</f>
        <v>305.90727852475953</v>
      </c>
      <c r="H37" s="11">
        <f>H36+H10</f>
        <v>403.7717469049706</v>
      </c>
      <c r="I37" s="11">
        <f>I36+I10</f>
        <v>501.85623421676911</v>
      </c>
      <c r="J37" s="11">
        <f>J36+J10</f>
        <v>630</v>
      </c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x14ac:dyDescent="0.25">
      <c r="A38" s="8" t="s">
        <v>7</v>
      </c>
      <c r="B38" s="11">
        <f t="shared" ref="B38:F38" si="8">SQRT(2*B36/B9)</f>
        <v>7.1851853010845588</v>
      </c>
      <c r="C38" s="11">
        <f t="shared" si="8"/>
        <v>6.1430789022717409</v>
      </c>
      <c r="D38" s="11">
        <f t="shared" si="8"/>
        <v>4.447429923114198</v>
      </c>
      <c r="E38" s="11">
        <f t="shared" si="8"/>
        <v>3.8419350480467416</v>
      </c>
      <c r="F38" s="11" t="e">
        <f t="shared" si="8"/>
        <v>#DIV/0!</v>
      </c>
      <c r="G38" s="11">
        <f>SQRT(2*G36/G9)</f>
        <v>3.1426142702163915</v>
      </c>
      <c r="H38" s="11">
        <f t="shared" ref="H38:T38" si="9">SQRT(2*H36/H9)</f>
        <v>2.5098896402468611</v>
      </c>
      <c r="I38" s="11">
        <f t="shared" si="9"/>
        <v>1.759891739362724</v>
      </c>
      <c r="J38" s="11">
        <f t="shared" si="9"/>
        <v>0</v>
      </c>
      <c r="K38" s="11">
        <f t="shared" si="9"/>
        <v>0</v>
      </c>
      <c r="L38" s="11" t="e">
        <f t="shared" si="9"/>
        <v>#DIV/0!</v>
      </c>
      <c r="M38" s="11" t="e">
        <f t="shared" si="9"/>
        <v>#DIV/0!</v>
      </c>
      <c r="N38" s="11" t="e">
        <f t="shared" si="9"/>
        <v>#DIV/0!</v>
      </c>
      <c r="O38" s="11" t="e">
        <f t="shared" si="9"/>
        <v>#DIV/0!</v>
      </c>
      <c r="P38" s="11" t="e">
        <f t="shared" si="9"/>
        <v>#DIV/0!</v>
      </c>
      <c r="Q38" s="11" t="e">
        <f t="shared" si="9"/>
        <v>#DIV/0!</v>
      </c>
      <c r="R38" s="11" t="e">
        <f t="shared" si="9"/>
        <v>#DIV/0!</v>
      </c>
      <c r="S38" s="11" t="e">
        <f t="shared" si="9"/>
        <v>#DIV/0!</v>
      </c>
      <c r="T38" s="11" t="e">
        <f t="shared" si="9"/>
        <v>#DIV/0!</v>
      </c>
    </row>
    <row r="39" spans="1:20" ht="18" x14ac:dyDescent="0.25">
      <c r="A39" s="8" t="s">
        <v>37</v>
      </c>
      <c r="B39" s="14">
        <f>B38*(B51^2)*3.1416*3600/4</f>
        <v>1028.4813165897378</v>
      </c>
      <c r="C39" s="14">
        <f t="shared" ref="C39:E39" si="10">C38*(C51^2)*3.1416*3600/4</f>
        <v>879.31509245411007</v>
      </c>
      <c r="D39" s="14">
        <f t="shared" si="10"/>
        <v>636.60133887913173</v>
      </c>
      <c r="E39" s="14">
        <f t="shared" si="10"/>
        <v>549.93131713261971</v>
      </c>
      <c r="F39" s="14">
        <v>0</v>
      </c>
      <c r="G39" s="14">
        <f t="shared" ref="G39:I39" si="11">G38*(G51^2)*3.1416*3600/4</f>
        <v>449.83113541664466</v>
      </c>
      <c r="H39" s="14">
        <f t="shared" si="11"/>
        <v>359.26346969874152</v>
      </c>
      <c r="I39" s="14">
        <f t="shared" si="11"/>
        <v>251.90940766440187</v>
      </c>
      <c r="J39" s="15">
        <f>J38*(J51^2)*3.1416*3600/4</f>
        <v>0</v>
      </c>
      <c r="K39" s="15">
        <f>K38*(K51^2)*3.1416*3600/4</f>
        <v>0</v>
      </c>
    </row>
    <row r="40" spans="1:20" ht="30" x14ac:dyDescent="0.25">
      <c r="A40" s="8" t="s">
        <v>16</v>
      </c>
      <c r="B40" s="14">
        <v>60</v>
      </c>
      <c r="C40" s="14">
        <v>60</v>
      </c>
      <c r="D40" s="14">
        <v>60</v>
      </c>
      <c r="E40" s="14">
        <v>60</v>
      </c>
      <c r="F40" s="14"/>
      <c r="G40" s="14">
        <v>60</v>
      </c>
      <c r="H40" s="14">
        <v>60</v>
      </c>
      <c r="I40" s="14">
        <v>60</v>
      </c>
      <c r="J40" s="14">
        <v>60</v>
      </c>
      <c r="K40" s="14">
        <v>60</v>
      </c>
    </row>
    <row r="41" spans="1:20" x14ac:dyDescent="0.25">
      <c r="A41" s="8" t="s">
        <v>8</v>
      </c>
      <c r="B41" s="14">
        <v>2750</v>
      </c>
      <c r="C41" s="14">
        <v>2750</v>
      </c>
      <c r="D41" s="14">
        <v>2750</v>
      </c>
      <c r="E41" s="14">
        <v>2750</v>
      </c>
      <c r="F41" s="14">
        <v>2750</v>
      </c>
      <c r="G41" s="14">
        <v>2750</v>
      </c>
      <c r="H41" s="14">
        <v>2750</v>
      </c>
      <c r="I41" s="14">
        <v>2750</v>
      </c>
      <c r="J41" s="14">
        <v>2750</v>
      </c>
      <c r="K41" s="14">
        <v>2750</v>
      </c>
    </row>
    <row r="42" spans="1:20" x14ac:dyDescent="0.25">
      <c r="A42" s="41" t="s">
        <v>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20" x14ac:dyDescent="0.25">
      <c r="A43" s="4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20" x14ac:dyDescent="0.25">
      <c r="A44" s="4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20" x14ac:dyDescent="0.25">
      <c r="A45" s="8" t="s">
        <v>10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20" ht="30" x14ac:dyDescent="0.25">
      <c r="A46" s="8" t="s">
        <v>18</v>
      </c>
      <c r="B46" s="11">
        <v>3.5</v>
      </c>
      <c r="C46" s="11">
        <v>3.5</v>
      </c>
      <c r="D46" s="11">
        <v>3.5</v>
      </c>
      <c r="E46" s="11">
        <v>3.5</v>
      </c>
      <c r="F46" s="11">
        <v>3.5</v>
      </c>
      <c r="G46" s="11">
        <v>3.5</v>
      </c>
      <c r="H46" s="11">
        <v>3.5</v>
      </c>
      <c r="I46" s="11">
        <v>3.5</v>
      </c>
      <c r="J46" s="11">
        <v>3.5</v>
      </c>
      <c r="K46" s="11">
        <v>3.5</v>
      </c>
      <c r="L46" s="11">
        <v>3.5</v>
      </c>
      <c r="M46" s="11">
        <v>3.5</v>
      </c>
      <c r="N46" s="11">
        <v>3.5</v>
      </c>
      <c r="O46" s="11">
        <v>3.5</v>
      </c>
      <c r="P46" s="11">
        <v>3.5</v>
      </c>
      <c r="Q46" s="11">
        <v>3.5</v>
      </c>
      <c r="R46" s="11">
        <v>3.5</v>
      </c>
      <c r="S46" s="11">
        <v>3.5</v>
      </c>
      <c r="T46" s="11">
        <v>3.5</v>
      </c>
    </row>
    <row r="47" spans="1:20" ht="30" x14ac:dyDescent="0.25">
      <c r="A47" s="8" t="s">
        <v>19</v>
      </c>
      <c r="B47" s="11">
        <v>1</v>
      </c>
      <c r="C47" s="11">
        <v>1</v>
      </c>
      <c r="D47" s="11">
        <v>1</v>
      </c>
      <c r="E47" s="11">
        <v>1</v>
      </c>
      <c r="F47" s="11"/>
      <c r="G47" s="11">
        <v>1</v>
      </c>
      <c r="H47" s="11">
        <v>1</v>
      </c>
      <c r="I47" s="11">
        <v>1</v>
      </c>
      <c r="J47" s="11">
        <v>1</v>
      </c>
      <c r="K47" s="11">
        <v>1</v>
      </c>
    </row>
    <row r="48" spans="1:20" ht="30" x14ac:dyDescent="0.25">
      <c r="A48" s="8" t="s">
        <v>38</v>
      </c>
      <c r="B48" s="11"/>
      <c r="C48" s="11"/>
      <c r="D48" s="11"/>
      <c r="E48" s="11"/>
      <c r="F48" s="11">
        <f t="shared" ref="F48" si="12">F46*F47</f>
        <v>0</v>
      </c>
      <c r="G48" s="11"/>
      <c r="H48" s="11"/>
      <c r="I48" s="11"/>
      <c r="J48" s="11"/>
      <c r="K48" s="11"/>
    </row>
    <row r="49" spans="1:11" ht="30" x14ac:dyDescent="0.25">
      <c r="A49" s="8" t="s">
        <v>17</v>
      </c>
      <c r="B49" s="11">
        <v>2750</v>
      </c>
      <c r="C49" s="11">
        <v>2750</v>
      </c>
      <c r="D49" s="11">
        <v>2750</v>
      </c>
      <c r="E49" s="11">
        <v>2750</v>
      </c>
      <c r="F49" s="11">
        <v>2750</v>
      </c>
      <c r="G49" s="11">
        <v>2750</v>
      </c>
      <c r="H49" s="11">
        <v>2750</v>
      </c>
      <c r="I49" s="11">
        <v>2750</v>
      </c>
      <c r="J49" s="11">
        <v>2750</v>
      </c>
      <c r="K49" s="11"/>
    </row>
    <row r="50" spans="1:11" x14ac:dyDescent="0.25">
      <c r="A50" s="8" t="s">
        <v>23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</row>
    <row r="51" spans="1:11" x14ac:dyDescent="0.25">
      <c r="A51" s="8" t="s">
        <v>22</v>
      </c>
      <c r="B51" s="11">
        <v>0.22500000000000001</v>
      </c>
      <c r="C51" s="11">
        <v>0.22500000000000001</v>
      </c>
      <c r="D51" s="11">
        <v>0.22500000000000001</v>
      </c>
      <c r="E51" s="11">
        <v>0.22500000000000001</v>
      </c>
      <c r="F51" s="11">
        <v>0.22500000000000001</v>
      </c>
      <c r="G51" s="11">
        <v>0.22500000000000001</v>
      </c>
      <c r="H51" s="11">
        <v>0.22500000000000001</v>
      </c>
      <c r="I51" s="11">
        <v>0.22500000000000001</v>
      </c>
      <c r="J51" s="11">
        <v>0.22500000000000001</v>
      </c>
      <c r="K51" s="11">
        <v>0.22500000000000001</v>
      </c>
    </row>
    <row r="53" spans="1:11" hidden="1" x14ac:dyDescent="0.25">
      <c r="A53" s="3">
        <v>1</v>
      </c>
      <c r="B53" s="4">
        <f>SQRT(B12)</f>
        <v>5.5677643628300215</v>
      </c>
      <c r="C53" s="4">
        <f t="shared" ref="C53:K68" si="13">SQRT(C12)</f>
        <v>4.7958315233127191</v>
      </c>
      <c r="D53" s="4">
        <f t="shared" si="13"/>
        <v>3.3166247903553998</v>
      </c>
      <c r="E53" s="4">
        <f t="shared" si="13"/>
        <v>3</v>
      </c>
      <c r="F53" s="4">
        <f t="shared" si="13"/>
        <v>0</v>
      </c>
      <c r="G53" s="4">
        <f t="shared" si="13"/>
        <v>2.4494897427831779</v>
      </c>
      <c r="H53" s="4">
        <f t="shared" si="13"/>
        <v>1.7320508075688772</v>
      </c>
      <c r="I53" s="4">
        <f t="shared" si="13"/>
        <v>1.4142135623730951</v>
      </c>
      <c r="J53" s="4">
        <f t="shared" si="13"/>
        <v>0</v>
      </c>
      <c r="K53" s="4">
        <f t="shared" si="13"/>
        <v>0</v>
      </c>
    </row>
    <row r="54" spans="1:11" hidden="1" x14ac:dyDescent="0.25">
      <c r="A54" s="3">
        <v>2</v>
      </c>
      <c r="B54" s="4">
        <f t="shared" ref="B54:K69" si="14">SQRT(B13)</f>
        <v>6.324555320336759</v>
      </c>
      <c r="C54" s="4">
        <f t="shared" si="14"/>
        <v>5.4772255750516612</v>
      </c>
      <c r="D54" s="4">
        <f t="shared" si="14"/>
        <v>3.7416573867739413</v>
      </c>
      <c r="E54" s="4">
        <f t="shared" si="14"/>
        <v>3.3166247903553998</v>
      </c>
      <c r="F54" s="4">
        <f t="shared" si="13"/>
        <v>0</v>
      </c>
      <c r="G54" s="4">
        <f t="shared" si="13"/>
        <v>2.6457513110645907</v>
      </c>
      <c r="H54" s="4">
        <f t="shared" si="13"/>
        <v>2</v>
      </c>
      <c r="I54" s="4">
        <f t="shared" si="13"/>
        <v>1.4142135623730951</v>
      </c>
      <c r="J54" s="4">
        <f t="shared" si="13"/>
        <v>0</v>
      </c>
      <c r="K54" s="4">
        <f t="shared" si="13"/>
        <v>0</v>
      </c>
    </row>
    <row r="55" spans="1:11" hidden="1" x14ac:dyDescent="0.25">
      <c r="A55" s="3">
        <v>3</v>
      </c>
      <c r="B55" s="4">
        <f t="shared" si="14"/>
        <v>6.4807406984078604</v>
      </c>
      <c r="C55" s="4">
        <f t="shared" si="14"/>
        <v>5.4772255750516612</v>
      </c>
      <c r="D55" s="4">
        <f t="shared" si="14"/>
        <v>3.872983346207417</v>
      </c>
      <c r="E55" s="4">
        <f t="shared" si="14"/>
        <v>3.3166247903553998</v>
      </c>
      <c r="F55" s="4">
        <f t="shared" si="13"/>
        <v>0</v>
      </c>
      <c r="G55" s="4">
        <f t="shared" si="13"/>
        <v>2.6457513110645907</v>
      </c>
      <c r="H55" s="4">
        <f t="shared" si="13"/>
        <v>2</v>
      </c>
      <c r="I55" s="4">
        <f t="shared" si="13"/>
        <v>1.4142135623730951</v>
      </c>
      <c r="J55" s="4">
        <f t="shared" si="13"/>
        <v>0</v>
      </c>
      <c r="K55" s="4">
        <f t="shared" si="13"/>
        <v>0</v>
      </c>
    </row>
    <row r="56" spans="1:11" hidden="1" x14ac:dyDescent="0.25">
      <c r="A56" s="3">
        <v>4</v>
      </c>
      <c r="B56" s="4">
        <f t="shared" si="14"/>
        <v>6.164414002968976</v>
      </c>
      <c r="C56" s="4">
        <f t="shared" si="14"/>
        <v>5.4772255750516612</v>
      </c>
      <c r="D56" s="4">
        <f t="shared" si="14"/>
        <v>3.872983346207417</v>
      </c>
      <c r="E56" s="4">
        <f t="shared" si="14"/>
        <v>3.1622776601683795</v>
      </c>
      <c r="F56" s="4">
        <f t="shared" si="13"/>
        <v>0</v>
      </c>
      <c r="G56" s="4">
        <f t="shared" si="13"/>
        <v>2.6457513110645907</v>
      </c>
      <c r="H56" s="4">
        <f t="shared" si="13"/>
        <v>2</v>
      </c>
      <c r="I56" s="4">
        <f t="shared" si="13"/>
        <v>1.4142135623730951</v>
      </c>
      <c r="J56" s="4">
        <f t="shared" si="13"/>
        <v>0</v>
      </c>
      <c r="K56" s="4">
        <f t="shared" si="13"/>
        <v>0</v>
      </c>
    </row>
    <row r="57" spans="1:11" hidden="1" x14ac:dyDescent="0.25">
      <c r="A57" s="3">
        <v>5</v>
      </c>
      <c r="B57" s="4">
        <f t="shared" si="14"/>
        <v>5.196152422706632</v>
      </c>
      <c r="C57" s="4">
        <f t="shared" si="14"/>
        <v>4.5825756949558398</v>
      </c>
      <c r="D57" s="4">
        <f t="shared" si="14"/>
        <v>3.3166247903553998</v>
      </c>
      <c r="E57" s="4">
        <f t="shared" si="14"/>
        <v>2.8284271247461903</v>
      </c>
      <c r="F57" s="4">
        <f t="shared" si="13"/>
        <v>0</v>
      </c>
      <c r="G57" s="4">
        <f t="shared" si="13"/>
        <v>2.4494897427831779</v>
      </c>
      <c r="H57" s="4">
        <f t="shared" si="13"/>
        <v>2</v>
      </c>
      <c r="I57" s="4">
        <f t="shared" si="13"/>
        <v>1.4142135623730951</v>
      </c>
      <c r="J57" s="4">
        <f t="shared" si="13"/>
        <v>0</v>
      </c>
      <c r="K57" s="4">
        <f t="shared" si="13"/>
        <v>0</v>
      </c>
    </row>
    <row r="58" spans="1:11" hidden="1" x14ac:dyDescent="0.25">
      <c r="A58" s="3">
        <v>6</v>
      </c>
      <c r="B58" s="4">
        <f t="shared" si="14"/>
        <v>5.2915026221291814</v>
      </c>
      <c r="C58" s="4">
        <f t="shared" si="14"/>
        <v>4.4721359549995796</v>
      </c>
      <c r="D58" s="4">
        <f t="shared" si="14"/>
        <v>3.3166247903553998</v>
      </c>
      <c r="E58" s="4">
        <f t="shared" si="14"/>
        <v>3</v>
      </c>
      <c r="F58" s="4">
        <f t="shared" si="13"/>
        <v>0</v>
      </c>
      <c r="G58" s="4">
        <f t="shared" si="13"/>
        <v>2.2360679774997898</v>
      </c>
      <c r="H58" s="4">
        <f t="shared" si="13"/>
        <v>2</v>
      </c>
      <c r="I58" s="4">
        <f t="shared" si="13"/>
        <v>1.4142135623730951</v>
      </c>
      <c r="J58" s="4">
        <f t="shared" si="13"/>
        <v>0</v>
      </c>
      <c r="K58" s="4">
        <f t="shared" si="13"/>
        <v>0</v>
      </c>
    </row>
    <row r="59" spans="1:11" hidden="1" x14ac:dyDescent="0.25">
      <c r="A59" s="3">
        <v>7</v>
      </c>
      <c r="B59" s="4">
        <f t="shared" si="14"/>
        <v>5.5677643628300215</v>
      </c>
      <c r="C59" s="4">
        <f t="shared" si="14"/>
        <v>4.5825756949558398</v>
      </c>
      <c r="D59" s="4">
        <f t="shared" si="14"/>
        <v>3.4641016151377544</v>
      </c>
      <c r="E59" s="4">
        <f t="shared" si="14"/>
        <v>3.1622776601683795</v>
      </c>
      <c r="F59" s="4">
        <f t="shared" si="13"/>
        <v>0</v>
      </c>
      <c r="G59" s="4">
        <f t="shared" si="13"/>
        <v>2.4494897427831779</v>
      </c>
      <c r="H59" s="4">
        <f t="shared" si="13"/>
        <v>2</v>
      </c>
      <c r="I59" s="4">
        <f t="shared" si="13"/>
        <v>1.4142135623730951</v>
      </c>
      <c r="J59" s="4">
        <f t="shared" si="13"/>
        <v>0</v>
      </c>
      <c r="K59" s="4">
        <f t="shared" si="13"/>
        <v>0</v>
      </c>
    </row>
    <row r="60" spans="1:11" hidden="1" x14ac:dyDescent="0.25">
      <c r="A60" s="3">
        <v>8</v>
      </c>
      <c r="B60" s="4">
        <f t="shared" si="14"/>
        <v>4</v>
      </c>
      <c r="C60" s="4">
        <f t="shared" si="14"/>
        <v>3.4641016151377544</v>
      </c>
      <c r="D60" s="4">
        <f t="shared" si="14"/>
        <v>2.6457513110645907</v>
      </c>
      <c r="E60" s="4">
        <f t="shared" si="14"/>
        <v>2.4494897427831779</v>
      </c>
      <c r="F60" s="4">
        <f t="shared" si="13"/>
        <v>0</v>
      </c>
      <c r="G60" s="4">
        <f t="shared" si="13"/>
        <v>1.7320508075688772</v>
      </c>
      <c r="H60" s="4">
        <f t="shared" si="13"/>
        <v>1.4142135623730951</v>
      </c>
      <c r="I60" s="4">
        <f t="shared" si="13"/>
        <v>1</v>
      </c>
      <c r="J60" s="4">
        <f t="shared" si="13"/>
        <v>0</v>
      </c>
      <c r="K60" s="4">
        <f t="shared" si="13"/>
        <v>0</v>
      </c>
    </row>
    <row r="61" spans="1:11" hidden="1" x14ac:dyDescent="0.25">
      <c r="A61" s="3">
        <v>1</v>
      </c>
      <c r="B61" s="4">
        <f t="shared" si="14"/>
        <v>5.7445626465380286</v>
      </c>
      <c r="C61" s="4">
        <f t="shared" si="14"/>
        <v>5.0990195135927845</v>
      </c>
      <c r="D61" s="4">
        <f t="shared" si="14"/>
        <v>3.1622776601683795</v>
      </c>
      <c r="E61" s="4">
        <f t="shared" si="14"/>
        <v>2.8284271247461903</v>
      </c>
      <c r="F61" s="4">
        <f t="shared" si="13"/>
        <v>0</v>
      </c>
      <c r="G61" s="4">
        <f t="shared" si="13"/>
        <v>2.4494897427831779</v>
      </c>
      <c r="H61" s="4">
        <f t="shared" si="13"/>
        <v>2</v>
      </c>
      <c r="I61" s="4">
        <f t="shared" si="13"/>
        <v>1.4142135623730951</v>
      </c>
      <c r="J61" s="4">
        <f t="shared" si="13"/>
        <v>0</v>
      </c>
      <c r="K61" s="4">
        <f t="shared" si="13"/>
        <v>0</v>
      </c>
    </row>
    <row r="62" spans="1:11" hidden="1" x14ac:dyDescent="0.25">
      <c r="A62" s="3">
        <v>2</v>
      </c>
      <c r="B62" s="4">
        <f t="shared" si="14"/>
        <v>6</v>
      </c>
      <c r="C62" s="4">
        <f t="shared" si="14"/>
        <v>5.0990195135927845</v>
      </c>
      <c r="D62" s="4">
        <f t="shared" si="14"/>
        <v>3.6055512754639891</v>
      </c>
      <c r="E62" s="4">
        <f t="shared" si="14"/>
        <v>3.3166247903553998</v>
      </c>
      <c r="F62" s="4">
        <f t="shared" si="13"/>
        <v>0</v>
      </c>
      <c r="G62" s="4">
        <f t="shared" si="13"/>
        <v>2.6457513110645907</v>
      </c>
      <c r="H62" s="4">
        <f t="shared" si="13"/>
        <v>2</v>
      </c>
      <c r="I62" s="4">
        <f t="shared" si="13"/>
        <v>1.4142135623730951</v>
      </c>
      <c r="J62" s="4">
        <f t="shared" si="13"/>
        <v>0</v>
      </c>
      <c r="K62" s="4">
        <f t="shared" si="13"/>
        <v>0</v>
      </c>
    </row>
    <row r="63" spans="1:11" hidden="1" x14ac:dyDescent="0.25">
      <c r="A63" s="3">
        <v>3</v>
      </c>
      <c r="B63" s="4">
        <f t="shared" si="14"/>
        <v>6.164414002968976</v>
      </c>
      <c r="C63" s="4">
        <f t="shared" si="14"/>
        <v>5.0990195135927845</v>
      </c>
      <c r="D63" s="4">
        <f t="shared" si="14"/>
        <v>3.6055512754639891</v>
      </c>
      <c r="E63" s="4">
        <f t="shared" si="14"/>
        <v>3.1622776601683795</v>
      </c>
      <c r="F63" s="4">
        <f t="shared" si="13"/>
        <v>0</v>
      </c>
      <c r="G63" s="4">
        <f t="shared" si="13"/>
        <v>2.6457513110645907</v>
      </c>
      <c r="H63" s="4">
        <f t="shared" si="13"/>
        <v>2</v>
      </c>
      <c r="I63" s="4">
        <f t="shared" si="13"/>
        <v>1.4142135623730951</v>
      </c>
      <c r="J63" s="4">
        <f t="shared" si="13"/>
        <v>0</v>
      </c>
      <c r="K63" s="4">
        <f t="shared" si="13"/>
        <v>0</v>
      </c>
    </row>
    <row r="64" spans="1:11" hidden="1" x14ac:dyDescent="0.25">
      <c r="A64" s="3">
        <v>4</v>
      </c>
      <c r="B64" s="4">
        <f t="shared" si="14"/>
        <v>6</v>
      </c>
      <c r="C64" s="4">
        <f t="shared" si="14"/>
        <v>5.0990195135927845</v>
      </c>
      <c r="D64" s="4">
        <f t="shared" si="14"/>
        <v>3.7416573867739413</v>
      </c>
      <c r="E64" s="4">
        <f t="shared" si="14"/>
        <v>3.1622776601683795</v>
      </c>
      <c r="F64" s="4">
        <f t="shared" si="13"/>
        <v>0</v>
      </c>
      <c r="G64" s="4">
        <f t="shared" si="13"/>
        <v>2.6457513110645907</v>
      </c>
      <c r="H64" s="4">
        <f t="shared" si="13"/>
        <v>2</v>
      </c>
      <c r="I64" s="4">
        <f t="shared" si="13"/>
        <v>1.4142135623730951</v>
      </c>
      <c r="J64" s="4">
        <f t="shared" si="13"/>
        <v>0</v>
      </c>
      <c r="K64" s="4">
        <f t="shared" si="13"/>
        <v>0</v>
      </c>
    </row>
    <row r="65" spans="1:11" hidden="1" x14ac:dyDescent="0.25">
      <c r="A65" s="3">
        <v>5</v>
      </c>
      <c r="B65" s="4">
        <f t="shared" si="14"/>
        <v>5.6568542494923806</v>
      </c>
      <c r="C65" s="4">
        <f t="shared" si="14"/>
        <v>4.6904157598234297</v>
      </c>
      <c r="D65" s="4">
        <f t="shared" si="14"/>
        <v>3.4641016151377544</v>
      </c>
      <c r="E65" s="4">
        <f t="shared" si="14"/>
        <v>2.8284271247461903</v>
      </c>
      <c r="F65" s="4">
        <f t="shared" si="13"/>
        <v>0</v>
      </c>
      <c r="G65" s="4">
        <f t="shared" si="13"/>
        <v>2.4494897427831779</v>
      </c>
      <c r="H65" s="4">
        <f t="shared" si="13"/>
        <v>2</v>
      </c>
      <c r="I65" s="4">
        <f t="shared" si="13"/>
        <v>1.4142135623730951</v>
      </c>
      <c r="J65" s="4">
        <f t="shared" si="13"/>
        <v>0</v>
      </c>
      <c r="K65" s="4">
        <f t="shared" si="13"/>
        <v>0</v>
      </c>
    </row>
    <row r="66" spans="1:11" hidden="1" x14ac:dyDescent="0.25">
      <c r="A66" s="3">
        <v>6</v>
      </c>
      <c r="B66" s="4">
        <f t="shared" si="14"/>
        <v>5.7445626465380286</v>
      </c>
      <c r="C66" s="4">
        <f t="shared" si="14"/>
        <v>4.7958315233127191</v>
      </c>
      <c r="D66" s="4">
        <f t="shared" si="14"/>
        <v>3.4641016151377544</v>
      </c>
      <c r="E66" s="4">
        <f t="shared" si="14"/>
        <v>2.8284271247461903</v>
      </c>
      <c r="F66" s="4">
        <f t="shared" si="13"/>
        <v>0</v>
      </c>
      <c r="G66" s="4">
        <f t="shared" si="13"/>
        <v>2.4494897427831779</v>
      </c>
      <c r="H66" s="4">
        <f t="shared" si="13"/>
        <v>2</v>
      </c>
      <c r="I66" s="4">
        <f t="shared" si="13"/>
        <v>1.4142135623730951</v>
      </c>
      <c r="J66" s="4">
        <f t="shared" si="13"/>
        <v>0</v>
      </c>
      <c r="K66" s="4">
        <f t="shared" si="13"/>
        <v>0</v>
      </c>
    </row>
    <row r="67" spans="1:11" hidden="1" x14ac:dyDescent="0.25">
      <c r="A67" s="3">
        <v>7</v>
      </c>
      <c r="B67" s="4">
        <f t="shared" si="14"/>
        <v>5.6568542494923806</v>
      </c>
      <c r="C67" s="4">
        <f t="shared" si="14"/>
        <v>4.7958315233127191</v>
      </c>
      <c r="D67" s="4">
        <f t="shared" si="14"/>
        <v>3.4641016151377544</v>
      </c>
      <c r="E67" s="4">
        <f t="shared" si="14"/>
        <v>2.8284271247461903</v>
      </c>
      <c r="F67" s="4">
        <f t="shared" si="13"/>
        <v>0</v>
      </c>
      <c r="G67" s="4">
        <f t="shared" si="13"/>
        <v>2.4494897427831779</v>
      </c>
      <c r="H67" s="4">
        <f t="shared" si="13"/>
        <v>2</v>
      </c>
      <c r="I67" s="4">
        <f t="shared" si="13"/>
        <v>1.4142135623730951</v>
      </c>
      <c r="J67" s="4">
        <f t="shared" si="13"/>
        <v>0</v>
      </c>
      <c r="K67" s="4">
        <f t="shared" si="13"/>
        <v>0</v>
      </c>
    </row>
    <row r="68" spans="1:11" hidden="1" x14ac:dyDescent="0.25">
      <c r="A68" s="3">
        <v>8</v>
      </c>
      <c r="B68" s="4">
        <f t="shared" si="14"/>
        <v>4.2426406871192848</v>
      </c>
      <c r="C68" s="4">
        <f t="shared" si="14"/>
        <v>3.7416573867739413</v>
      </c>
      <c r="D68" s="4">
        <f t="shared" si="14"/>
        <v>3</v>
      </c>
      <c r="E68" s="4">
        <f t="shared" si="14"/>
        <v>2.2360679774997898</v>
      </c>
      <c r="F68" s="4">
        <f t="shared" si="13"/>
        <v>0</v>
      </c>
      <c r="G68" s="4">
        <f t="shared" si="13"/>
        <v>2</v>
      </c>
      <c r="H68" s="4">
        <f t="shared" si="13"/>
        <v>1.7320508075688772</v>
      </c>
      <c r="I68" s="4">
        <f t="shared" si="13"/>
        <v>1</v>
      </c>
      <c r="J68" s="4">
        <f t="shared" si="13"/>
        <v>0</v>
      </c>
      <c r="K68" s="4">
        <f t="shared" si="13"/>
        <v>0</v>
      </c>
    </row>
    <row r="69" spans="1:11" hidden="1" x14ac:dyDescent="0.25">
      <c r="A69" s="3">
        <v>1</v>
      </c>
      <c r="B69" s="4">
        <f t="shared" si="14"/>
        <v>5</v>
      </c>
      <c r="C69" s="4">
        <f t="shared" si="14"/>
        <v>4.4721359549995796</v>
      </c>
      <c r="D69" s="4">
        <f t="shared" si="14"/>
        <v>3.1622776601683795</v>
      </c>
      <c r="E69" s="4">
        <f t="shared" si="14"/>
        <v>2.8284271247461903</v>
      </c>
      <c r="F69" s="4">
        <f t="shared" si="14"/>
        <v>0</v>
      </c>
      <c r="G69" s="4">
        <f t="shared" si="14"/>
        <v>2.4494897427831779</v>
      </c>
      <c r="H69" s="4">
        <f t="shared" si="14"/>
        <v>2</v>
      </c>
      <c r="I69" s="4">
        <f t="shared" si="14"/>
        <v>1.4142135623730951</v>
      </c>
      <c r="J69" s="4">
        <f t="shared" si="14"/>
        <v>0</v>
      </c>
      <c r="K69" s="4">
        <f t="shared" si="14"/>
        <v>0</v>
      </c>
    </row>
    <row r="70" spans="1:11" hidden="1" x14ac:dyDescent="0.25">
      <c r="A70" s="3">
        <v>2</v>
      </c>
      <c r="B70" s="4">
        <f t="shared" ref="B70:K76" si="15">SQRT(B29)</f>
        <v>5.3851648071345037</v>
      </c>
      <c r="C70" s="4">
        <f t="shared" si="15"/>
        <v>4.6904157598234297</v>
      </c>
      <c r="D70" s="4">
        <f t="shared" si="15"/>
        <v>3.3166247903553998</v>
      </c>
      <c r="E70" s="4">
        <f t="shared" si="15"/>
        <v>3</v>
      </c>
      <c r="F70" s="4">
        <f t="shared" si="15"/>
        <v>0</v>
      </c>
      <c r="G70" s="4">
        <f t="shared" si="15"/>
        <v>2.4494897427831779</v>
      </c>
      <c r="H70" s="4">
        <f t="shared" si="15"/>
        <v>2</v>
      </c>
      <c r="I70" s="4">
        <f t="shared" si="15"/>
        <v>1.4142135623730951</v>
      </c>
      <c r="J70" s="4">
        <f t="shared" si="15"/>
        <v>0</v>
      </c>
      <c r="K70" s="4">
        <f t="shared" si="15"/>
        <v>0</v>
      </c>
    </row>
    <row r="71" spans="1:11" hidden="1" x14ac:dyDescent="0.25">
      <c r="A71" s="3">
        <v>3</v>
      </c>
      <c r="B71" s="4">
        <f t="shared" si="15"/>
        <v>5.4772255750516612</v>
      </c>
      <c r="C71" s="4">
        <f t="shared" si="15"/>
        <v>4.6904157598234297</v>
      </c>
      <c r="D71" s="4">
        <f t="shared" si="15"/>
        <v>3.4641016151377544</v>
      </c>
      <c r="E71" s="4">
        <f t="shared" si="15"/>
        <v>3.1622776601683795</v>
      </c>
      <c r="F71" s="4">
        <f t="shared" si="15"/>
        <v>0</v>
      </c>
      <c r="G71" s="4">
        <f t="shared" si="15"/>
        <v>2.4494897427831779</v>
      </c>
      <c r="H71" s="4">
        <f t="shared" si="15"/>
        <v>2</v>
      </c>
      <c r="I71" s="4">
        <f t="shared" si="15"/>
        <v>1.4142135623730951</v>
      </c>
      <c r="J71" s="4">
        <f t="shared" si="15"/>
        <v>0</v>
      </c>
      <c r="K71" s="4">
        <f t="shared" si="15"/>
        <v>0</v>
      </c>
    </row>
    <row r="72" spans="1:11" hidden="1" x14ac:dyDescent="0.25">
      <c r="A72" s="3">
        <v>4</v>
      </c>
      <c r="B72" s="4">
        <f t="shared" si="15"/>
        <v>5.3851648071345037</v>
      </c>
      <c r="C72" s="4">
        <f t="shared" si="15"/>
        <v>4.4721359549995796</v>
      </c>
      <c r="D72" s="4">
        <f t="shared" si="15"/>
        <v>3.6055512754639891</v>
      </c>
      <c r="E72" s="4">
        <f t="shared" si="15"/>
        <v>3.1622776601683795</v>
      </c>
      <c r="F72" s="4">
        <f t="shared" si="15"/>
        <v>0</v>
      </c>
      <c r="G72" s="4">
        <f t="shared" si="15"/>
        <v>2.4494897427831779</v>
      </c>
      <c r="H72" s="4">
        <f t="shared" si="15"/>
        <v>2</v>
      </c>
      <c r="I72" s="4">
        <f t="shared" si="15"/>
        <v>1.4142135623730951</v>
      </c>
      <c r="J72" s="4">
        <f t="shared" si="15"/>
        <v>0</v>
      </c>
      <c r="K72" s="4">
        <f t="shared" si="15"/>
        <v>0</v>
      </c>
    </row>
    <row r="73" spans="1:11" hidden="1" x14ac:dyDescent="0.25">
      <c r="A73" s="3">
        <v>5</v>
      </c>
      <c r="B73" s="4">
        <f t="shared" si="15"/>
        <v>5.6568542494923806</v>
      </c>
      <c r="C73" s="4">
        <f t="shared" si="15"/>
        <v>4.8989794855663558</v>
      </c>
      <c r="D73" s="4">
        <f t="shared" si="15"/>
        <v>3.4641016151377544</v>
      </c>
      <c r="E73" s="4">
        <f t="shared" si="15"/>
        <v>3</v>
      </c>
      <c r="F73" s="4">
        <f t="shared" si="15"/>
        <v>0</v>
      </c>
      <c r="G73" s="4">
        <f t="shared" si="15"/>
        <v>2.4494897427831779</v>
      </c>
      <c r="H73" s="4">
        <f t="shared" si="15"/>
        <v>2</v>
      </c>
      <c r="I73" s="4">
        <f t="shared" si="15"/>
        <v>1.4142135623730951</v>
      </c>
      <c r="J73" s="4">
        <f t="shared" si="15"/>
        <v>0</v>
      </c>
      <c r="K73" s="4">
        <f t="shared" si="15"/>
        <v>0</v>
      </c>
    </row>
    <row r="74" spans="1:11" hidden="1" x14ac:dyDescent="0.25">
      <c r="A74" s="3">
        <v>6</v>
      </c>
      <c r="B74" s="4">
        <f t="shared" si="15"/>
        <v>6.0827625302982193</v>
      </c>
      <c r="C74" s="4">
        <f t="shared" si="15"/>
        <v>5.0990195135927845</v>
      </c>
      <c r="D74" s="4">
        <f t="shared" si="15"/>
        <v>3.7416573867739413</v>
      </c>
      <c r="E74" s="4">
        <f t="shared" si="15"/>
        <v>3.1622776601683795</v>
      </c>
      <c r="F74" s="4">
        <f t="shared" si="15"/>
        <v>0</v>
      </c>
      <c r="G74" s="4">
        <f t="shared" si="15"/>
        <v>2.4494897427831779</v>
      </c>
      <c r="H74" s="4">
        <f t="shared" si="15"/>
        <v>2</v>
      </c>
      <c r="I74" s="4">
        <f t="shared" si="15"/>
        <v>1.4142135623730951</v>
      </c>
      <c r="J74" s="4">
        <f t="shared" si="15"/>
        <v>0</v>
      </c>
      <c r="K74" s="4">
        <f t="shared" si="15"/>
        <v>0</v>
      </c>
    </row>
    <row r="75" spans="1:11" hidden="1" x14ac:dyDescent="0.25">
      <c r="A75" s="3">
        <v>7</v>
      </c>
      <c r="B75" s="4">
        <f t="shared" si="15"/>
        <v>6.164414002968976</v>
      </c>
      <c r="C75" s="4">
        <f t="shared" si="15"/>
        <v>5.0990195135927845</v>
      </c>
      <c r="D75" s="4">
        <f t="shared" si="15"/>
        <v>3.872983346207417</v>
      </c>
      <c r="E75" s="4">
        <f t="shared" si="15"/>
        <v>3.3166247903553998</v>
      </c>
      <c r="F75" s="4">
        <f t="shared" si="15"/>
        <v>0</v>
      </c>
      <c r="G75" s="4">
        <f t="shared" si="15"/>
        <v>2.6457513110645907</v>
      </c>
      <c r="H75" s="4">
        <f t="shared" si="15"/>
        <v>2</v>
      </c>
      <c r="I75" s="4">
        <f t="shared" si="15"/>
        <v>1.4142135623730951</v>
      </c>
      <c r="J75" s="4">
        <f t="shared" si="15"/>
        <v>0</v>
      </c>
      <c r="K75" s="4">
        <f t="shared" si="15"/>
        <v>0</v>
      </c>
    </row>
    <row r="76" spans="1:11" hidden="1" x14ac:dyDescent="0.25">
      <c r="A76" s="3">
        <v>8</v>
      </c>
      <c r="B76" s="4">
        <f t="shared" si="15"/>
        <v>4.2426406871192848</v>
      </c>
      <c r="C76" s="4">
        <f t="shared" si="15"/>
        <v>3.7416573867739413</v>
      </c>
      <c r="D76" s="4">
        <f t="shared" si="15"/>
        <v>2.8284271247461903</v>
      </c>
      <c r="E76" s="4">
        <f t="shared" si="15"/>
        <v>2.2360679774997898</v>
      </c>
      <c r="F76" s="4">
        <f t="shared" si="15"/>
        <v>0</v>
      </c>
      <c r="G76" s="4">
        <f t="shared" si="15"/>
        <v>2</v>
      </c>
      <c r="H76" s="4">
        <f t="shared" si="15"/>
        <v>1.7320508075688772</v>
      </c>
      <c r="I76" s="4">
        <f t="shared" si="15"/>
        <v>1</v>
      </c>
      <c r="J76" s="4">
        <f t="shared" si="15"/>
        <v>0</v>
      </c>
      <c r="K76" s="4">
        <f t="shared" si="15"/>
        <v>0</v>
      </c>
    </row>
  </sheetData>
  <mergeCells count="10">
    <mergeCell ref="Y2:Z2"/>
    <mergeCell ref="A3:K3"/>
    <mergeCell ref="A11:K11"/>
    <mergeCell ref="A42:A44"/>
    <mergeCell ref="A1:B1"/>
    <mergeCell ref="C1:K1"/>
    <mergeCell ref="A2:C2"/>
    <mergeCell ref="E2:F2"/>
    <mergeCell ref="G2:K2"/>
    <mergeCell ref="V2:W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ABAA7-A449-4360-AD0E-A132B2D11E53}">
  <dimension ref="A2:AP86"/>
  <sheetViews>
    <sheetView zoomScale="70" zoomScaleNormal="70" workbookViewId="0">
      <selection activeCell="V40" sqref="V40"/>
    </sheetView>
  </sheetViews>
  <sheetFormatPr defaultRowHeight="15" x14ac:dyDescent="0.25"/>
  <cols>
    <col min="2" max="2" width="14.5703125" customWidth="1"/>
    <col min="3" max="3" width="15" customWidth="1"/>
    <col min="6" max="6" width="12" bestFit="1" customWidth="1"/>
    <col min="7" max="7" width="9.5703125" bestFit="1" customWidth="1"/>
    <col min="12" max="13" width="12.42578125" customWidth="1"/>
    <col min="14" max="25" width="12.28515625" customWidth="1"/>
    <col min="28" max="28" width="11.28515625" bestFit="1" customWidth="1"/>
    <col min="29" max="29" width="11.85546875" bestFit="1" customWidth="1"/>
    <col min="30" max="30" width="18" customWidth="1"/>
    <col min="31" max="31" width="16.140625" bestFit="1" customWidth="1"/>
    <col min="32" max="32" width="12.140625" bestFit="1" customWidth="1"/>
  </cols>
  <sheetData>
    <row r="2" spans="2:42" x14ac:dyDescent="0.25">
      <c r="D2">
        <v>856</v>
      </c>
      <c r="E2">
        <v>873</v>
      </c>
    </row>
    <row r="4" spans="2:42" x14ac:dyDescent="0.25">
      <c r="B4" s="53" t="s">
        <v>69</v>
      </c>
      <c r="C4" s="53"/>
      <c r="P4" s="53" t="s">
        <v>70</v>
      </c>
      <c r="Q4" s="53"/>
      <c r="R4" s="53"/>
      <c r="S4" s="53"/>
      <c r="U4" s="53" t="s">
        <v>69</v>
      </c>
      <c r="V4" s="53"/>
      <c r="W4" s="53"/>
      <c r="X4" s="53"/>
      <c r="Z4" s="19"/>
      <c r="AA4" s="19"/>
    </row>
    <row r="5" spans="2:42" ht="15.75" thickBot="1" x14ac:dyDescent="0.3">
      <c r="B5" s="20" t="s">
        <v>64</v>
      </c>
      <c r="C5" s="20"/>
      <c r="E5" s="20" t="s">
        <v>65</v>
      </c>
      <c r="F5" s="20"/>
      <c r="G5" s="20"/>
      <c r="H5" s="20"/>
      <c r="K5" s="21" t="s">
        <v>66</v>
      </c>
      <c r="L5" s="22"/>
      <c r="M5" s="22"/>
      <c r="N5" s="22"/>
      <c r="O5" s="20"/>
      <c r="P5" s="23" t="s">
        <v>67</v>
      </c>
      <c r="Q5" s="24"/>
      <c r="R5" s="24"/>
      <c r="S5" s="24"/>
      <c r="T5" s="20"/>
      <c r="U5" s="25" t="s">
        <v>68</v>
      </c>
      <c r="V5" s="26"/>
      <c r="W5" s="26"/>
      <c r="X5" s="26"/>
      <c r="Y5" s="20"/>
      <c r="Z5" s="19"/>
      <c r="AA5" s="19"/>
      <c r="AB5" s="53" t="s">
        <v>46</v>
      </c>
      <c r="AC5" s="53"/>
      <c r="AD5" s="53"/>
      <c r="AE5" s="53"/>
      <c r="AF5" s="53"/>
    </row>
    <row r="6" spans="2:42" x14ac:dyDescent="0.25">
      <c r="B6" t="s">
        <v>48</v>
      </c>
      <c r="C6" t="s">
        <v>49</v>
      </c>
      <c r="E6" t="s">
        <v>50</v>
      </c>
      <c r="F6" s="27" t="s">
        <v>51</v>
      </c>
      <c r="G6" t="s">
        <v>48</v>
      </c>
      <c r="H6" t="s">
        <v>49</v>
      </c>
      <c r="K6" t="s">
        <v>50</v>
      </c>
      <c r="L6" s="27" t="s">
        <v>51</v>
      </c>
      <c r="M6" t="s">
        <v>48</v>
      </c>
      <c r="N6" t="s">
        <v>49</v>
      </c>
      <c r="P6" t="s">
        <v>50</v>
      </c>
      <c r="Q6" s="27" t="s">
        <v>51</v>
      </c>
      <c r="R6" t="s">
        <v>48</v>
      </c>
      <c r="S6" t="s">
        <v>49</v>
      </c>
      <c r="U6" t="s">
        <v>50</v>
      </c>
      <c r="V6" s="27" t="s">
        <v>51</v>
      </c>
      <c r="W6" t="s">
        <v>48</v>
      </c>
      <c r="X6" t="s">
        <v>49</v>
      </c>
      <c r="Z6" s="19"/>
      <c r="AA6" s="19"/>
      <c r="AB6" t="s">
        <v>52</v>
      </c>
      <c r="AC6" t="s">
        <v>53</v>
      </c>
      <c r="AD6" t="s">
        <v>54</v>
      </c>
      <c r="AE6" t="s">
        <v>55</v>
      </c>
      <c r="AF6" t="s">
        <v>56</v>
      </c>
    </row>
    <row r="7" spans="2:42" x14ac:dyDescent="0.25">
      <c r="B7" s="28">
        <v>0</v>
      </c>
      <c r="C7" s="19">
        <v>1150</v>
      </c>
      <c r="D7" s="19"/>
      <c r="E7" s="19">
        <f t="shared" ref="E7:E15" si="0">C7/($AB$23*3600)</f>
        <v>1.2777777777777777</v>
      </c>
      <c r="F7" s="29">
        <f t="shared" ref="F7:F15" si="1">($AF$7/9.82)*E7*E7</f>
        <v>4.1233562143270213</v>
      </c>
      <c r="G7" s="30">
        <f>$B$7-F7</f>
        <v>-4.1233562143270213</v>
      </c>
      <c r="H7" s="19">
        <f>C7</f>
        <v>1150</v>
      </c>
      <c r="K7" s="19">
        <f t="shared" ref="K7:K15" si="2">C7/($AB$23*3600)</f>
        <v>1.2777777777777777</v>
      </c>
      <c r="L7" s="29">
        <f>($AF$14/9.82)*E7*E7</f>
        <v>11.17296522591838</v>
      </c>
      <c r="M7" s="30">
        <f>B7-L7</f>
        <v>-11.17296522591838</v>
      </c>
      <c r="N7" s="19">
        <f>C7</f>
        <v>1150</v>
      </c>
      <c r="O7" s="19"/>
      <c r="P7" s="19">
        <f t="shared" ref="P7:P15" si="3">C7/($AB$23*3600)</f>
        <v>1.2777777777777777</v>
      </c>
      <c r="Q7" s="29">
        <f>($AF$15/9.82)*E7*E7</f>
        <v>12.104045661411577</v>
      </c>
      <c r="R7" s="30">
        <f>B7-Q7</f>
        <v>-12.104045661411577</v>
      </c>
      <c r="S7" s="19">
        <f>H7</f>
        <v>1150</v>
      </c>
      <c r="T7" s="19"/>
      <c r="U7" s="19">
        <f t="shared" ref="U7:U15" si="4">C7/($AB$23*3600)</f>
        <v>1.2777777777777777</v>
      </c>
      <c r="V7" s="29">
        <f>($AF$16/9.82)*E7*E7</f>
        <v>0</v>
      </c>
      <c r="W7" s="30">
        <v>0</v>
      </c>
      <c r="X7" s="19">
        <v>810</v>
      </c>
      <c r="Y7" s="19"/>
      <c r="Z7" s="19"/>
      <c r="AA7" s="19" t="s">
        <v>58</v>
      </c>
      <c r="AB7">
        <v>60</v>
      </c>
      <c r="AC7">
        <v>250</v>
      </c>
      <c r="AD7">
        <f>(AC7+AB7)/2</f>
        <v>155</v>
      </c>
      <c r="AE7">
        <v>2.5</v>
      </c>
      <c r="AF7">
        <f>AD7/(AE7^2)</f>
        <v>24.8</v>
      </c>
    </row>
    <row r="8" spans="2:42" x14ac:dyDescent="0.25">
      <c r="B8" s="28">
        <v>7.2098896789513942</v>
      </c>
      <c r="C8" s="19">
        <v>1028.4813165897378</v>
      </c>
      <c r="D8" s="19"/>
      <c r="E8" s="19">
        <f t="shared" si="0"/>
        <v>1.142757018433042</v>
      </c>
      <c r="F8" s="29">
        <f t="shared" si="1"/>
        <v>3.2979797717732997</v>
      </c>
      <c r="G8" s="30">
        <f t="shared" ref="G8:G15" si="5">B8-F8</f>
        <v>3.9119099071780945</v>
      </c>
      <c r="H8" s="19">
        <f t="shared" ref="H8:H15" si="6">C8</f>
        <v>1028.4813165897378</v>
      </c>
      <c r="K8" s="19">
        <f t="shared" si="2"/>
        <v>1.142757018433042</v>
      </c>
      <c r="L8" s="29">
        <f t="shared" ref="L8:L15" si="7">($AF$14/9.82)*E8*E8</f>
        <v>8.9364613170631344</v>
      </c>
      <c r="M8" s="30">
        <f t="shared" ref="M8:M15" si="8">B8-L8</f>
        <v>-1.7265716381117402</v>
      </c>
      <c r="N8" s="19">
        <f t="shared" ref="N8:N15" si="9">C8</f>
        <v>1028.4813165897378</v>
      </c>
      <c r="O8" s="19"/>
      <c r="P8" s="19">
        <f t="shared" si="3"/>
        <v>1.142757018433042</v>
      </c>
      <c r="Q8" s="29">
        <f t="shared" ref="Q8:Q15" si="10">($AF$15/9.82)*E8*E8</f>
        <v>9.681166426818395</v>
      </c>
      <c r="R8" s="30">
        <f t="shared" ref="R8:R15" si="11">B8-Q8</f>
        <v>-2.4712767478670008</v>
      </c>
      <c r="S8" s="19">
        <f t="shared" ref="S8:S15" si="12">H8</f>
        <v>1028.4813165897378</v>
      </c>
      <c r="T8" s="19"/>
      <c r="U8" s="19">
        <f t="shared" si="4"/>
        <v>1.142757018433042</v>
      </c>
      <c r="V8" s="29">
        <f t="shared" ref="V8:V15" si="13">($AF$16/9.82)*E8*E8</f>
        <v>0</v>
      </c>
      <c r="W8" s="30">
        <v>3.9375062238169334</v>
      </c>
      <c r="X8" s="19">
        <v>778.98106552839999</v>
      </c>
      <c r="Y8" s="19"/>
      <c r="Z8" s="19"/>
      <c r="AA8" s="19" t="s">
        <v>59</v>
      </c>
      <c r="AB8">
        <v>80</v>
      </c>
      <c r="AC8">
        <v>450</v>
      </c>
      <c r="AD8">
        <f>(AC8+AB8)/2</f>
        <v>265</v>
      </c>
      <c r="AE8">
        <v>2.5</v>
      </c>
      <c r="AF8">
        <f>AD8/(AE8^2)</f>
        <v>42.4</v>
      </c>
    </row>
    <row r="9" spans="2:42" x14ac:dyDescent="0.25">
      <c r="B9" s="28">
        <v>12.477380267896278</v>
      </c>
      <c r="C9" s="19">
        <v>879.31509245411007</v>
      </c>
      <c r="D9" s="19"/>
      <c r="E9" s="19">
        <f t="shared" si="0"/>
        <v>0.97701676939345561</v>
      </c>
      <c r="F9" s="29">
        <f t="shared" si="1"/>
        <v>2.410705889853912</v>
      </c>
      <c r="G9" s="30">
        <f t="shared" si="5"/>
        <v>10.066674378042366</v>
      </c>
      <c r="H9" s="19">
        <f t="shared" si="6"/>
        <v>879.31509245411007</v>
      </c>
      <c r="K9" s="19">
        <f t="shared" si="2"/>
        <v>0.97701676939345561</v>
      </c>
      <c r="L9" s="29">
        <f t="shared" si="7"/>
        <v>6.5322353144428584</v>
      </c>
      <c r="M9" s="30">
        <f t="shared" si="8"/>
        <v>5.9451449534534193</v>
      </c>
      <c r="N9" s="19">
        <f t="shared" si="9"/>
        <v>879.31509245411007</v>
      </c>
      <c r="O9" s="19"/>
      <c r="P9" s="19">
        <f t="shared" si="3"/>
        <v>0.97701676939345561</v>
      </c>
      <c r="Q9" s="29">
        <f t="shared" si="10"/>
        <v>7.0765882573130963</v>
      </c>
      <c r="R9" s="30">
        <f t="shared" si="11"/>
        <v>5.4007920105831815</v>
      </c>
      <c r="S9" s="19">
        <f t="shared" si="12"/>
        <v>879.31509245411007</v>
      </c>
      <c r="T9" s="19"/>
      <c r="U9" s="19">
        <f t="shared" si="4"/>
        <v>0.97701676939345561</v>
      </c>
      <c r="V9" s="29">
        <f t="shared" si="13"/>
        <v>0</v>
      </c>
      <c r="W9" s="30">
        <v>11.613506361077441</v>
      </c>
      <c r="X9" s="19">
        <v>694.28792206742753</v>
      </c>
      <c r="Y9" s="19"/>
      <c r="Z9" s="19"/>
      <c r="AA9" s="19" t="s">
        <v>60</v>
      </c>
      <c r="AB9">
        <v>150</v>
      </c>
      <c r="AC9">
        <v>450</v>
      </c>
      <c r="AD9">
        <f>(AC9+AB9)/2</f>
        <v>300</v>
      </c>
      <c r="AE9">
        <v>2.5</v>
      </c>
      <c r="AF9">
        <f>AD9/(AE9^2)</f>
        <v>48</v>
      </c>
    </row>
    <row r="10" spans="2:42" x14ac:dyDescent="0.25">
      <c r="B10" s="28">
        <v>21.570202743676749</v>
      </c>
      <c r="C10" s="19">
        <v>636.60133887913173</v>
      </c>
      <c r="D10" s="19"/>
      <c r="E10" s="19">
        <f t="shared" si="0"/>
        <v>0.70733482097681299</v>
      </c>
      <c r="F10" s="29">
        <f t="shared" si="1"/>
        <v>1.2635437081837313</v>
      </c>
      <c r="G10" s="30">
        <f t="shared" si="5"/>
        <v>20.306659035493016</v>
      </c>
      <c r="H10" s="19">
        <f t="shared" si="6"/>
        <v>636.60133887913173</v>
      </c>
      <c r="K10" s="19">
        <f t="shared" si="2"/>
        <v>0.70733482097681299</v>
      </c>
      <c r="L10" s="29">
        <f t="shared" si="7"/>
        <v>3.4237958544333367</v>
      </c>
      <c r="M10" s="30">
        <f t="shared" si="8"/>
        <v>18.146406889243412</v>
      </c>
      <c r="N10" s="19">
        <f t="shared" si="9"/>
        <v>636.60133887913173</v>
      </c>
      <c r="O10" s="19"/>
      <c r="P10" s="19">
        <f t="shared" si="3"/>
        <v>0.70733482097681299</v>
      </c>
      <c r="Q10" s="29">
        <f t="shared" si="10"/>
        <v>3.7091121756361147</v>
      </c>
      <c r="R10" s="30">
        <f t="shared" si="11"/>
        <v>17.861090568040634</v>
      </c>
      <c r="S10" s="19">
        <f t="shared" si="12"/>
        <v>636.60133887913173</v>
      </c>
      <c r="T10" s="19"/>
      <c r="U10" s="19">
        <f t="shared" si="4"/>
        <v>0.70733482097681299</v>
      </c>
      <c r="V10" s="29">
        <f t="shared" si="13"/>
        <v>0</v>
      </c>
      <c r="W10" s="30">
        <v>21.225304237069142</v>
      </c>
      <c r="X10" s="19">
        <v>537.70967971652567</v>
      </c>
      <c r="Y10" s="19"/>
      <c r="Z10" s="19"/>
      <c r="AA10" s="19"/>
    </row>
    <row r="11" spans="2:42" x14ac:dyDescent="0.25">
      <c r="B11" s="28">
        <v>26.356875926761418</v>
      </c>
      <c r="C11" s="19">
        <v>549.93131713261971</v>
      </c>
      <c r="D11" s="19"/>
      <c r="E11" s="19">
        <f t="shared" si="0"/>
        <v>0.61103479681402195</v>
      </c>
      <c r="F11" s="29">
        <f t="shared" si="1"/>
        <v>0.94291398863088771</v>
      </c>
      <c r="G11" s="30">
        <f t="shared" si="5"/>
        <v>25.41396193813053</v>
      </c>
      <c r="H11" s="19">
        <f t="shared" si="6"/>
        <v>549.93131713261971</v>
      </c>
      <c r="K11" s="19">
        <f t="shared" si="2"/>
        <v>0.61103479681402195</v>
      </c>
      <c r="L11" s="29">
        <f t="shared" si="7"/>
        <v>2.5549927433869217</v>
      </c>
      <c r="M11" s="30">
        <f t="shared" si="8"/>
        <v>23.801883183374496</v>
      </c>
      <c r="N11" s="19">
        <f t="shared" si="9"/>
        <v>549.93131713261971</v>
      </c>
      <c r="O11" s="19"/>
      <c r="P11" s="19">
        <f t="shared" si="3"/>
        <v>0.61103479681402195</v>
      </c>
      <c r="Q11" s="29">
        <f t="shared" si="10"/>
        <v>2.7679088053358312</v>
      </c>
      <c r="R11" s="30">
        <f t="shared" si="11"/>
        <v>23.588967121425586</v>
      </c>
      <c r="S11" s="19">
        <f>H11</f>
        <v>549.93131713261971</v>
      </c>
      <c r="T11" s="19"/>
      <c r="U11" s="19">
        <f t="shared" si="4"/>
        <v>0.61103479681402195</v>
      </c>
      <c r="V11" s="29">
        <f t="shared" si="13"/>
        <v>0</v>
      </c>
      <c r="W11" s="30">
        <v>31.098656110971891</v>
      </c>
      <c r="X11" s="19">
        <v>429.63726389905491</v>
      </c>
      <c r="Y11" s="19"/>
      <c r="Z11" s="19"/>
      <c r="AA11" s="19"/>
      <c r="AP11">
        <v>1</v>
      </c>
    </row>
    <row r="12" spans="2:42" x14ac:dyDescent="0.25">
      <c r="B12" s="28">
        <v>31.151454024924597</v>
      </c>
      <c r="C12" s="19">
        <v>449.83113541664466</v>
      </c>
      <c r="D12" s="19"/>
      <c r="E12" s="19">
        <f t="shared" si="0"/>
        <v>0.49981237268516071</v>
      </c>
      <c r="F12" s="29">
        <f t="shared" si="1"/>
        <v>0.63089080607448234</v>
      </c>
      <c r="G12" s="30">
        <f t="shared" si="5"/>
        <v>30.520563218850114</v>
      </c>
      <c r="H12" s="19">
        <f t="shared" si="6"/>
        <v>449.83113541664466</v>
      </c>
      <c r="K12" s="19">
        <f t="shared" si="2"/>
        <v>0.49981237268516071</v>
      </c>
      <c r="L12" s="29">
        <f t="shared" si="7"/>
        <v>1.7095105712985972</v>
      </c>
      <c r="M12" s="30">
        <f t="shared" si="8"/>
        <v>29.441943453625999</v>
      </c>
      <c r="N12" s="19">
        <f t="shared" si="9"/>
        <v>449.83113541664466</v>
      </c>
      <c r="O12" s="19"/>
      <c r="P12" s="19">
        <f t="shared" si="3"/>
        <v>0.49981237268516071</v>
      </c>
      <c r="Q12" s="29">
        <f t="shared" si="10"/>
        <v>1.85196978557348</v>
      </c>
      <c r="R12" s="30">
        <f t="shared" si="11"/>
        <v>29.299484239351116</v>
      </c>
      <c r="S12" s="19">
        <f t="shared" si="12"/>
        <v>449.83113541664466</v>
      </c>
      <c r="T12" s="19"/>
      <c r="U12" s="19">
        <f t="shared" si="4"/>
        <v>0.49981237268516071</v>
      </c>
      <c r="V12" s="29">
        <f t="shared" si="13"/>
        <v>0</v>
      </c>
      <c r="W12" s="30">
        <v>36.065295100133611</v>
      </c>
      <c r="X12" s="19">
        <v>377.44871089143004</v>
      </c>
      <c r="Y12" s="19"/>
      <c r="Z12" s="19"/>
      <c r="AA12" s="19"/>
      <c r="AP12">
        <v>100</v>
      </c>
    </row>
    <row r="13" spans="2:42" x14ac:dyDescent="0.25">
      <c r="B13" s="28">
        <v>41.11728583553672</v>
      </c>
      <c r="C13" s="19">
        <v>359.26346969874152</v>
      </c>
      <c r="D13" s="19"/>
      <c r="E13" s="19">
        <f t="shared" si="0"/>
        <v>0.39918163299860171</v>
      </c>
      <c r="F13" s="29">
        <f t="shared" si="1"/>
        <v>0.40242160976182006</v>
      </c>
      <c r="G13" s="30">
        <f t="shared" si="5"/>
        <v>40.714864225774903</v>
      </c>
      <c r="H13" s="19">
        <f t="shared" si="6"/>
        <v>359.26346969874152</v>
      </c>
      <c r="K13" s="19">
        <f t="shared" si="2"/>
        <v>0.39918163299860171</v>
      </c>
      <c r="L13" s="29">
        <f t="shared" si="7"/>
        <v>1.0904327490320285</v>
      </c>
      <c r="M13" s="30">
        <f t="shared" si="8"/>
        <v>40.026853086504694</v>
      </c>
      <c r="N13" s="19">
        <f t="shared" si="9"/>
        <v>359.26346969874152</v>
      </c>
      <c r="O13" s="19"/>
      <c r="P13" s="19">
        <f t="shared" si="3"/>
        <v>0.39918163299860171</v>
      </c>
      <c r="Q13" s="29">
        <f t="shared" si="10"/>
        <v>1.1813021447846974</v>
      </c>
      <c r="R13" s="30">
        <f t="shared" si="11"/>
        <v>39.935983690752025</v>
      </c>
      <c r="S13" s="19">
        <f t="shared" si="12"/>
        <v>359.26346969874152</v>
      </c>
      <c r="T13" s="19"/>
      <c r="U13" s="19">
        <f t="shared" si="4"/>
        <v>0.39918163299860171</v>
      </c>
      <c r="V13" s="29">
        <f t="shared" si="13"/>
        <v>0</v>
      </c>
      <c r="W13" s="30">
        <v>51.120507610559912</v>
      </c>
      <c r="X13" s="19">
        <v>261.70389112583399</v>
      </c>
      <c r="Y13" s="19"/>
      <c r="AC13" t="s">
        <v>52</v>
      </c>
      <c r="AD13" t="s">
        <v>61</v>
      </c>
      <c r="AE13" t="s">
        <v>55</v>
      </c>
      <c r="AF13" t="s">
        <v>56</v>
      </c>
      <c r="AP13">
        <v>1000</v>
      </c>
    </row>
    <row r="14" spans="2:42" x14ac:dyDescent="0.25">
      <c r="B14" s="28">
        <v>51.105522832664874</v>
      </c>
      <c r="C14" s="19">
        <v>251.90940766440187</v>
      </c>
      <c r="D14" s="19"/>
      <c r="E14" s="19">
        <f t="shared" si="0"/>
        <v>0.2798993418493354</v>
      </c>
      <c r="F14" s="29">
        <f t="shared" si="1"/>
        <v>0.19785359581249895</v>
      </c>
      <c r="G14" s="30">
        <f t="shared" si="5"/>
        <v>50.907669236852378</v>
      </c>
      <c r="H14" s="19">
        <f t="shared" si="6"/>
        <v>251.90940766440187</v>
      </c>
      <c r="K14" s="19">
        <f t="shared" si="2"/>
        <v>0.2798993418493354</v>
      </c>
      <c r="L14" s="29">
        <f t="shared" si="7"/>
        <v>0.5361194209112875</v>
      </c>
      <c r="M14" s="30">
        <f t="shared" si="8"/>
        <v>50.569403411753584</v>
      </c>
      <c r="N14" s="19">
        <f t="shared" si="9"/>
        <v>251.90940766440187</v>
      </c>
      <c r="O14" s="19"/>
      <c r="P14" s="19">
        <f t="shared" si="3"/>
        <v>0.2798993418493354</v>
      </c>
      <c r="Q14" s="29">
        <f t="shared" si="10"/>
        <v>0.58079603932056134</v>
      </c>
      <c r="R14" s="30">
        <f t="shared" si="11"/>
        <v>50.524726793344314</v>
      </c>
      <c r="S14" s="19">
        <f t="shared" si="12"/>
        <v>251.90940766440187</v>
      </c>
      <c r="T14" s="19"/>
      <c r="U14" s="19">
        <f t="shared" si="4"/>
        <v>0.2798993418493354</v>
      </c>
      <c r="V14" s="29">
        <f t="shared" si="13"/>
        <v>0</v>
      </c>
      <c r="W14" s="30">
        <v>61.201629327902239</v>
      </c>
      <c r="X14" s="19">
        <v>184.80529959163675</v>
      </c>
      <c r="Y14" s="19"/>
      <c r="AA14" t="s">
        <v>62</v>
      </c>
      <c r="AD14">
        <f>AD7+AD8</f>
        <v>420</v>
      </c>
      <c r="AE14">
        <v>2.5</v>
      </c>
      <c r="AF14">
        <f>AD14/(AE14^2)</f>
        <v>67.2</v>
      </c>
    </row>
    <row r="15" spans="2:42" x14ac:dyDescent="0.25">
      <c r="B15" s="28">
        <v>64.154786150712823</v>
      </c>
      <c r="C15" s="19">
        <v>0</v>
      </c>
      <c r="D15" s="19"/>
      <c r="E15" s="19">
        <f t="shared" si="0"/>
        <v>0</v>
      </c>
      <c r="F15" s="29">
        <f t="shared" si="1"/>
        <v>0</v>
      </c>
      <c r="G15" s="30">
        <f t="shared" si="5"/>
        <v>64.154786150712823</v>
      </c>
      <c r="H15" s="19">
        <f t="shared" si="6"/>
        <v>0</v>
      </c>
      <c r="K15" s="19">
        <f t="shared" si="2"/>
        <v>0</v>
      </c>
      <c r="L15" s="29">
        <f t="shared" si="7"/>
        <v>0</v>
      </c>
      <c r="M15" s="30">
        <f t="shared" si="8"/>
        <v>64.154786150712823</v>
      </c>
      <c r="N15" s="19">
        <f t="shared" si="9"/>
        <v>0</v>
      </c>
      <c r="O15" s="19"/>
      <c r="P15" s="19">
        <f t="shared" si="3"/>
        <v>0</v>
      </c>
      <c r="Q15" s="29">
        <f t="shared" si="10"/>
        <v>0</v>
      </c>
      <c r="R15" s="30">
        <f t="shared" si="11"/>
        <v>64.154786150712823</v>
      </c>
      <c r="S15" s="19">
        <f t="shared" si="12"/>
        <v>0</v>
      </c>
      <c r="T15" s="19"/>
      <c r="U15" s="19">
        <f t="shared" si="4"/>
        <v>0</v>
      </c>
      <c r="V15" s="29">
        <f t="shared" si="13"/>
        <v>0</v>
      </c>
      <c r="W15" s="30">
        <v>69.75560081466395</v>
      </c>
      <c r="X15" s="19">
        <v>0</v>
      </c>
      <c r="Y15" s="19"/>
      <c r="AA15" t="s">
        <v>63</v>
      </c>
      <c r="AD15">
        <f>AD9+AD7</f>
        <v>455</v>
      </c>
      <c r="AE15">
        <v>2.5</v>
      </c>
      <c r="AF15">
        <f>AD15/(AE15^2)</f>
        <v>72.8</v>
      </c>
    </row>
    <row r="16" spans="2:42" x14ac:dyDescent="0.25">
      <c r="B16" s="28"/>
      <c r="C16" s="19"/>
      <c r="D16" s="19"/>
      <c r="E16" s="19"/>
      <c r="F16" s="29"/>
      <c r="G16" s="30"/>
      <c r="H16" s="19"/>
      <c r="I16" s="19"/>
      <c r="K16" s="19"/>
      <c r="L16" s="29"/>
      <c r="M16" s="30"/>
      <c r="N16" s="19"/>
      <c r="P16" s="19"/>
      <c r="Q16" s="29"/>
      <c r="R16" s="30"/>
      <c r="S16" s="19"/>
      <c r="T16" s="19"/>
      <c r="U16" s="19"/>
      <c r="V16" s="29"/>
      <c r="W16" s="30"/>
      <c r="X16" s="19"/>
    </row>
    <row r="18" spans="2:29" x14ac:dyDescent="0.25">
      <c r="B18" s="31"/>
      <c r="L18" s="29"/>
    </row>
    <row r="19" spans="2:29" x14ac:dyDescent="0.25">
      <c r="B19" s="31"/>
      <c r="F19" s="19"/>
      <c r="G19" s="31"/>
    </row>
    <row r="20" spans="2:29" x14ac:dyDescent="0.25">
      <c r="B20" s="31"/>
      <c r="F20" s="19"/>
      <c r="G20" s="31"/>
      <c r="AA20" t="s">
        <v>43</v>
      </c>
    </row>
    <row r="21" spans="2:29" x14ac:dyDescent="0.25">
      <c r="B21" s="31"/>
      <c r="F21" s="19"/>
      <c r="G21" s="31"/>
      <c r="AA21" t="s">
        <v>44</v>
      </c>
      <c r="AC21" t="s">
        <v>45</v>
      </c>
    </row>
    <row r="22" spans="2:29" x14ac:dyDescent="0.25">
      <c r="B22" s="31"/>
      <c r="F22" s="19"/>
      <c r="G22" s="31"/>
      <c r="AA22" t="s">
        <v>47</v>
      </c>
      <c r="AC22" t="s">
        <v>45</v>
      </c>
    </row>
    <row r="23" spans="2:29" x14ac:dyDescent="0.25">
      <c r="B23" s="31"/>
      <c r="F23" s="19"/>
      <c r="G23" s="31"/>
      <c r="AA23" t="s">
        <v>14</v>
      </c>
      <c r="AB23" s="36">
        <v>0.25</v>
      </c>
      <c r="AC23" t="s">
        <v>57</v>
      </c>
    </row>
    <row r="24" spans="2:29" x14ac:dyDescent="0.25">
      <c r="F24" s="19"/>
      <c r="G24" s="31"/>
    </row>
    <row r="65" spans="1:2" ht="19.5" x14ac:dyDescent="0.3">
      <c r="A65" s="32"/>
      <c r="B65" s="31"/>
    </row>
    <row r="66" spans="1:2" x14ac:dyDescent="0.25">
      <c r="B66" s="31"/>
    </row>
    <row r="67" spans="1:2" x14ac:dyDescent="0.25">
      <c r="B67" s="19"/>
    </row>
    <row r="86" spans="1:1" ht="19.5" x14ac:dyDescent="0.3">
      <c r="A86" s="32"/>
    </row>
  </sheetData>
  <mergeCells count="4">
    <mergeCell ref="AB5:AF5"/>
    <mergeCell ref="U4:X4"/>
    <mergeCell ref="P4:S4"/>
    <mergeCell ref="B4:C4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B4D4E-D818-4C54-9965-5C54A0E2E1C1}">
  <dimension ref="A1:Z76"/>
  <sheetViews>
    <sheetView showGridLines="0" zoomScaleNormal="100" workbookViewId="0">
      <selection activeCell="AC4" sqref="AC4"/>
    </sheetView>
  </sheetViews>
  <sheetFormatPr defaultColWidth="8.85546875" defaultRowHeight="15" x14ac:dyDescent="0.25"/>
  <cols>
    <col min="1" max="1" width="17.28515625" style="3" customWidth="1"/>
    <col min="2" max="2" width="11.85546875" style="1" customWidth="1"/>
    <col min="3" max="5" width="16.5703125" style="1" bestFit="1" customWidth="1"/>
    <col min="6" max="6" width="16.5703125" style="1" hidden="1" customWidth="1"/>
    <col min="7" max="9" width="16.5703125" style="1" bestFit="1" customWidth="1"/>
    <col min="10" max="11" width="14" style="1" customWidth="1"/>
    <col min="12" max="12" width="5.85546875" style="1" hidden="1" customWidth="1"/>
    <col min="13" max="18" width="12.28515625" style="1" hidden="1" customWidth="1"/>
    <col min="19" max="19" width="7.85546875" style="1" hidden="1" customWidth="1"/>
    <col min="20" max="20" width="7.7109375" style="1" hidden="1" customWidth="1"/>
    <col min="21" max="21" width="15.140625" style="1" customWidth="1"/>
    <col min="22" max="22" width="12.7109375" style="1" customWidth="1"/>
    <col min="23" max="23" width="11" style="1" customWidth="1"/>
    <col min="24" max="24" width="4.7109375" style="1" customWidth="1"/>
    <col min="25" max="25" width="12.140625" style="1" customWidth="1"/>
    <col min="26" max="26" width="11.140625" style="1" customWidth="1"/>
    <col min="27" max="16384" width="8.85546875" style="1"/>
  </cols>
  <sheetData>
    <row r="1" spans="1:26" ht="54.75" customHeight="1" x14ac:dyDescent="0.25">
      <c r="A1" s="43" t="s">
        <v>74</v>
      </c>
      <c r="B1" s="44"/>
      <c r="C1" s="45" t="s">
        <v>20</v>
      </c>
      <c r="D1" s="46"/>
      <c r="E1" s="46"/>
      <c r="F1" s="46"/>
      <c r="G1" s="46"/>
      <c r="H1" s="46"/>
      <c r="I1" s="46"/>
      <c r="J1" s="46"/>
      <c r="K1" s="47"/>
      <c r="U1" s="34"/>
    </row>
    <row r="2" spans="1:26" ht="18" x14ac:dyDescent="0.25">
      <c r="A2" s="48" t="s">
        <v>21</v>
      </c>
      <c r="B2" s="49"/>
      <c r="C2" s="50"/>
      <c r="D2" s="6">
        <v>15</v>
      </c>
      <c r="E2" s="48" t="s">
        <v>30</v>
      </c>
      <c r="F2" s="50"/>
      <c r="G2" s="51">
        <v>45279</v>
      </c>
      <c r="H2" s="49"/>
      <c r="I2" s="49"/>
      <c r="J2" s="49"/>
      <c r="K2" s="50"/>
      <c r="L2" s="1" t="s">
        <v>1</v>
      </c>
      <c r="M2" s="1">
        <f xml:space="preserve"> (101.325 * ((1 - 2.557 *$D$2* 0.00001) ^ 5.2561))*1000</f>
        <v>101120.89777241502</v>
      </c>
      <c r="V2" s="42" t="s">
        <v>73</v>
      </c>
      <c r="W2" s="42"/>
      <c r="Y2" s="42" t="str">
        <f>A1</f>
        <v>FHB680-0,25m² S/ FILTROS - 32794</v>
      </c>
      <c r="Z2" s="42"/>
    </row>
    <row r="3" spans="1:26" ht="30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V3" s="17" t="s">
        <v>41</v>
      </c>
      <c r="W3" s="17" t="s">
        <v>42</v>
      </c>
      <c r="Y3" s="17" t="s">
        <v>32</v>
      </c>
      <c r="Z3" s="17" t="s">
        <v>31</v>
      </c>
    </row>
    <row r="4" spans="1:26" x14ac:dyDescent="0.25">
      <c r="A4" s="7" t="s">
        <v>13</v>
      </c>
      <c r="B4" s="7"/>
      <c r="C4" s="7"/>
      <c r="D4" s="7"/>
      <c r="E4" s="7"/>
      <c r="F4" s="7"/>
      <c r="G4" s="7"/>
      <c r="H4" s="7"/>
      <c r="I4" s="7"/>
      <c r="J4" s="7"/>
      <c r="K4" s="7"/>
      <c r="V4" s="18">
        <v>0</v>
      </c>
      <c r="W4" s="18">
        <v>810</v>
      </c>
      <c r="Y4" s="18">
        <v>0</v>
      </c>
      <c r="Z4" s="18">
        <v>850</v>
      </c>
    </row>
    <row r="5" spans="1:26" x14ac:dyDescent="0.25">
      <c r="A5" s="8" t="s">
        <v>11</v>
      </c>
      <c r="B5" s="7" t="s">
        <v>14</v>
      </c>
      <c r="C5" s="7" t="s">
        <v>24</v>
      </c>
      <c r="D5" s="7" t="s">
        <v>25</v>
      </c>
      <c r="E5" s="7" t="s">
        <v>15</v>
      </c>
      <c r="F5" s="7" t="s">
        <v>26</v>
      </c>
      <c r="G5" s="7" t="s">
        <v>26</v>
      </c>
      <c r="H5" s="7" t="s">
        <v>27</v>
      </c>
      <c r="I5" s="7" t="s">
        <v>28</v>
      </c>
      <c r="J5" s="7" t="s">
        <v>29</v>
      </c>
      <c r="K5" s="7" t="s">
        <v>29</v>
      </c>
      <c r="V5" s="18">
        <v>3.9375062238169334</v>
      </c>
      <c r="W5" s="18">
        <v>778.98106552839999</v>
      </c>
      <c r="Y5" s="18">
        <f>B37/9.82</f>
        <v>4.2041174666042895</v>
      </c>
      <c r="Z5" s="18">
        <f>B39</f>
        <v>813.87041247107231</v>
      </c>
    </row>
    <row r="6" spans="1:26" ht="18" x14ac:dyDescent="0.25">
      <c r="A6" s="8" t="s">
        <v>2</v>
      </c>
      <c r="B6" s="6">
        <v>20</v>
      </c>
      <c r="C6" s="6">
        <v>20</v>
      </c>
      <c r="D6" s="6">
        <v>20</v>
      </c>
      <c r="E6" s="6">
        <v>20</v>
      </c>
      <c r="F6" s="6">
        <v>20</v>
      </c>
      <c r="G6" s="6">
        <v>20</v>
      </c>
      <c r="H6" s="6">
        <v>20</v>
      </c>
      <c r="I6" s="6">
        <v>20</v>
      </c>
      <c r="J6" s="6">
        <v>20</v>
      </c>
      <c r="K6" s="6">
        <v>20</v>
      </c>
      <c r="L6" s="1" t="s">
        <v>33</v>
      </c>
      <c r="M6" s="1">
        <f>3.25*B7^2+18.6*B7+692</f>
        <v>2079.8000000000002</v>
      </c>
      <c r="N6" s="1">
        <f>3.25*C7^2+18.6*C7+692</f>
        <v>2079.8000000000002</v>
      </c>
      <c r="O6" s="1">
        <f>3.25*D7^2+18.6*D7+692</f>
        <v>2079.8000000000002</v>
      </c>
      <c r="P6" s="1">
        <f>3.25*E7^2+18.6*E7+692</f>
        <v>2079.8000000000002</v>
      </c>
      <c r="Q6" s="1">
        <f>3.25*G7^2+18.6*G7+692</f>
        <v>2079.8000000000002</v>
      </c>
      <c r="R6" s="1">
        <f>3.25*H7^2+18.6*H7+692</f>
        <v>2079.8000000000002</v>
      </c>
      <c r="S6" s="5">
        <f>3.25*I7^2+18.6*I7+692</f>
        <v>2079.8000000000002</v>
      </c>
      <c r="T6" s="5">
        <f>3.25*K7^2+18.6*K7+692</f>
        <v>2079.8000000000002</v>
      </c>
      <c r="V6" s="18">
        <v>11.613506361077441</v>
      </c>
      <c r="W6" s="18">
        <v>694.28792206742753</v>
      </c>
      <c r="Y6" s="18">
        <f>C37/9.82</f>
        <v>11.938751687722213</v>
      </c>
      <c r="Z6" s="18">
        <f>C39</f>
        <v>769.19186281878262</v>
      </c>
    </row>
    <row r="7" spans="1:26" x14ac:dyDescent="0.25">
      <c r="A7" s="8" t="s">
        <v>3</v>
      </c>
      <c r="B7" s="6">
        <v>18</v>
      </c>
      <c r="C7" s="6">
        <v>18</v>
      </c>
      <c r="D7" s="6">
        <v>18</v>
      </c>
      <c r="E7" s="6">
        <v>18</v>
      </c>
      <c r="F7" s="6">
        <v>18</v>
      </c>
      <c r="G7" s="6">
        <v>18</v>
      </c>
      <c r="H7" s="6">
        <v>18</v>
      </c>
      <c r="I7" s="6">
        <v>18</v>
      </c>
      <c r="J7" s="6">
        <v>18</v>
      </c>
      <c r="K7" s="6">
        <v>18</v>
      </c>
      <c r="L7" s="1" t="s">
        <v>34</v>
      </c>
      <c r="M7" s="1">
        <f>M6-($M$2*(B6-B7)/1500)</f>
        <v>1944.9721363034469</v>
      </c>
      <c r="N7" s="1">
        <f>N6-($M$2*(C6-C7)/1500)</f>
        <v>1944.9721363034469</v>
      </c>
      <c r="O7" s="1">
        <f>O6-($M$2*(D6-D7)/1500)</f>
        <v>1944.9721363034469</v>
      </c>
      <c r="P7" s="1">
        <f>P6-($M$2*(E6-E7)/1500)</f>
        <v>1944.9721363034469</v>
      </c>
      <c r="Q7" s="1">
        <f>Q6-($M$2*(G6-G7)/1500)</f>
        <v>1944.9721363034469</v>
      </c>
      <c r="R7" s="1">
        <f>R6-($M$2*(H6-H7)/1500)</f>
        <v>1944.9721363034469</v>
      </c>
      <c r="S7" s="5">
        <f>S6-($M$2*(I6-I7)/1500)</f>
        <v>1944.9721363034469</v>
      </c>
      <c r="T7" s="5">
        <f>T6-($M$2*(K6-K7)/1500)</f>
        <v>1944.9721363034469</v>
      </c>
      <c r="V7" s="18">
        <v>21.225304237069142</v>
      </c>
      <c r="W7" s="18">
        <v>537.70967971652567</v>
      </c>
      <c r="Y7" s="18">
        <f>D37/9.82</f>
        <v>26.801611735695772</v>
      </c>
      <c r="Z7" s="18">
        <f>D39</f>
        <v>672.38086370034671</v>
      </c>
    </row>
    <row r="8" spans="1:26" x14ac:dyDescent="0.25">
      <c r="A8" s="9" t="s">
        <v>4</v>
      </c>
      <c r="B8" s="10">
        <f t="shared" ref="B8:I8" si="0">M8</f>
        <v>1.1927481547926739</v>
      </c>
      <c r="C8" s="10">
        <f t="shared" si="0"/>
        <v>1.1927481547926739</v>
      </c>
      <c r="D8" s="10">
        <f t="shared" si="0"/>
        <v>1.1927481547926739</v>
      </c>
      <c r="E8" s="10">
        <f t="shared" si="0"/>
        <v>1.1927481547926739</v>
      </c>
      <c r="F8" s="10"/>
      <c r="G8" s="10">
        <f t="shared" si="0"/>
        <v>1.1927481547926739</v>
      </c>
      <c r="H8" s="10">
        <f t="shared" si="0"/>
        <v>1.1927481547926739</v>
      </c>
      <c r="I8" s="10">
        <f t="shared" si="0"/>
        <v>1.1927481547926739</v>
      </c>
      <c r="J8" s="10">
        <f>S8</f>
        <v>1.1927481547926739</v>
      </c>
      <c r="K8" s="10">
        <f>T8</f>
        <v>1.1927481547926739</v>
      </c>
      <c r="L8" s="2" t="s">
        <v>5</v>
      </c>
      <c r="M8" s="1">
        <f>($M$2-0.378*M7)/(287.1*(B6+273.15))</f>
        <v>1.1927481547926739</v>
      </c>
      <c r="N8" s="1">
        <f>($M$2-0.378*N7)/(287.1*(C6+273.15))</f>
        <v>1.1927481547926739</v>
      </c>
      <c r="O8" s="1">
        <f>($M$2-0.378*O7)/(287.1*(D6+273.15))</f>
        <v>1.1927481547926739</v>
      </c>
      <c r="P8" s="1">
        <f>($M$2-0.378*P7)/(287.1*(E6+273.15))</f>
        <v>1.1927481547926739</v>
      </c>
      <c r="Q8" s="1">
        <f>($M$2-0.378*Q7)/(287.1*(G6+273.15))</f>
        <v>1.1927481547926739</v>
      </c>
      <c r="R8" s="1">
        <f>($M$2-0.378*R7)/(287.1*(H6+273.15))</f>
        <v>1.1927481547926739</v>
      </c>
      <c r="S8" s="5">
        <f>($M$2-0.378*S7)/(287.1*(I6+273.15))</f>
        <v>1.1927481547926739</v>
      </c>
      <c r="T8" s="5">
        <f>($M$2-0.378*T7)/(287.1*(K6+273.15))</f>
        <v>1.1927481547926739</v>
      </c>
      <c r="V8" s="18">
        <v>31.098656110971891</v>
      </c>
      <c r="W8" s="18">
        <v>429.63726389905491</v>
      </c>
      <c r="Y8" s="18">
        <f>E37/9.82</f>
        <v>41.559591965507835</v>
      </c>
      <c r="Z8" s="18">
        <f>E39</f>
        <v>526.97646245031751</v>
      </c>
    </row>
    <row r="9" spans="1:26" ht="18" x14ac:dyDescent="0.25">
      <c r="A9" s="9" t="s">
        <v>35</v>
      </c>
      <c r="B9" s="10">
        <f t="shared" ref="B9:E9" si="1">B8*(B10+$M$2)/$M$2</f>
        <v>1.1930076507028515</v>
      </c>
      <c r="C9" s="10">
        <f t="shared" si="1"/>
        <v>1.193927681657118</v>
      </c>
      <c r="D9" s="10">
        <f t="shared" si="1"/>
        <v>1.1956969719537842</v>
      </c>
      <c r="E9" s="10">
        <f t="shared" si="1"/>
        <v>1.1974662622504504</v>
      </c>
      <c r="F9" s="10"/>
      <c r="G9" s="10">
        <f>G8*(G10+$M$2)/$M$2</f>
        <v>1.1992355525471163</v>
      </c>
      <c r="H9" s="10">
        <f>H8*(H10+$M$2)/$M$2</f>
        <v>1.2004150794115604</v>
      </c>
      <c r="I9" s="10">
        <f>I8*(I10+$M$2)/$M$2</f>
        <v>1.2017125589624489</v>
      </c>
      <c r="J9" s="10">
        <f>J8*(J10+$M$2)/$M$2</f>
        <v>1.1927481547926739</v>
      </c>
      <c r="K9" s="10">
        <f t="shared" ref="K9" si="2">K8*(K10+$M$2)/$M$2</f>
        <v>1.1927481547926739</v>
      </c>
      <c r="L9" s="2"/>
      <c r="V9" s="18">
        <v>36.065295100133611</v>
      </c>
      <c r="W9" s="18">
        <v>377.44871089143004</v>
      </c>
      <c r="Y9" s="18">
        <f>G37/9.82</f>
        <v>56.438203245796736</v>
      </c>
      <c r="Z9" s="18">
        <f>G39</f>
        <v>379.87414867550825</v>
      </c>
    </row>
    <row r="10" spans="1:26" ht="20.25" customHeight="1" x14ac:dyDescent="0.25">
      <c r="A10" s="8" t="s">
        <v>40</v>
      </c>
      <c r="B10" s="6">
        <v>22</v>
      </c>
      <c r="C10" s="6">
        <v>100</v>
      </c>
      <c r="D10" s="6">
        <v>250</v>
      </c>
      <c r="E10" s="6">
        <v>400</v>
      </c>
      <c r="F10" s="6"/>
      <c r="G10" s="6">
        <v>550</v>
      </c>
      <c r="H10" s="6">
        <v>650</v>
      </c>
      <c r="I10" s="6">
        <v>760</v>
      </c>
      <c r="J10" s="6"/>
      <c r="K10" s="6"/>
      <c r="L10" s="1" t="s">
        <v>6</v>
      </c>
      <c r="M10" s="1">
        <f>1/M8</f>
        <v>0.8383999555830981</v>
      </c>
      <c r="N10" s="1">
        <f t="shared" ref="N10:T10" si="3">1/N8</f>
        <v>0.8383999555830981</v>
      </c>
      <c r="O10" s="1">
        <f t="shared" si="3"/>
        <v>0.8383999555830981</v>
      </c>
      <c r="P10" s="1">
        <f>1/P8</f>
        <v>0.8383999555830981</v>
      </c>
      <c r="Q10" s="1">
        <f t="shared" si="3"/>
        <v>0.8383999555830981</v>
      </c>
      <c r="R10" s="1">
        <f>1/R8</f>
        <v>0.8383999555830981</v>
      </c>
      <c r="S10" s="1">
        <f>1/S8</f>
        <v>0.8383999555830981</v>
      </c>
      <c r="T10" s="1">
        <f t="shared" si="3"/>
        <v>0.8383999555830981</v>
      </c>
      <c r="V10" s="18">
        <v>51.120507610559912</v>
      </c>
      <c r="W10" s="18">
        <v>261.70389112583399</v>
      </c>
      <c r="Y10" s="18">
        <f>H37/9.82</f>
        <v>66.395112016293282</v>
      </c>
      <c r="Z10" s="18">
        <f>H39</f>
        <v>261.28995159778071</v>
      </c>
    </row>
    <row r="11" spans="1:26" ht="15.75" x14ac:dyDescent="0.25">
      <c r="A11" s="40" t="s">
        <v>12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V11" s="18">
        <v>61.201629327902239</v>
      </c>
      <c r="W11" s="18">
        <v>184.80529959163675</v>
      </c>
      <c r="Y11" s="18">
        <f>I37/9.82</f>
        <v>77.39307535641548</v>
      </c>
      <c r="Z11" s="18">
        <f>I39</f>
        <v>0</v>
      </c>
    </row>
    <row r="12" spans="1:26" x14ac:dyDescent="0.25">
      <c r="A12" s="8">
        <v>1</v>
      </c>
      <c r="B12" s="11">
        <v>15</v>
      </c>
      <c r="C12" s="11">
        <v>14</v>
      </c>
      <c r="D12" s="11">
        <v>12</v>
      </c>
      <c r="E12" s="11">
        <v>7</v>
      </c>
      <c r="F12" s="11"/>
      <c r="G12" s="11">
        <v>4</v>
      </c>
      <c r="H12" s="11">
        <v>2</v>
      </c>
      <c r="I12" s="11">
        <v>0</v>
      </c>
      <c r="J12" s="11"/>
      <c r="K12" s="11"/>
      <c r="U12" s="12"/>
      <c r="V12" s="18">
        <v>69.75560081466395</v>
      </c>
      <c r="W12" s="18">
        <v>0</v>
      </c>
      <c r="Y12" s="18"/>
      <c r="Z12" s="18"/>
    </row>
    <row r="13" spans="1:26" x14ac:dyDescent="0.25">
      <c r="A13" s="8">
        <v>2</v>
      </c>
      <c r="B13" s="11">
        <v>19</v>
      </c>
      <c r="C13" s="11">
        <v>18</v>
      </c>
      <c r="D13" s="11">
        <v>13</v>
      </c>
      <c r="E13" s="11">
        <v>8</v>
      </c>
      <c r="F13" s="11"/>
      <c r="G13" s="11">
        <v>5</v>
      </c>
      <c r="H13" s="11">
        <v>2</v>
      </c>
      <c r="I13" s="11">
        <v>0</v>
      </c>
      <c r="J13" s="11"/>
      <c r="K13" s="11"/>
    </row>
    <row r="14" spans="1:26" x14ac:dyDescent="0.25">
      <c r="A14" s="8">
        <v>3</v>
      </c>
      <c r="B14" s="11">
        <v>22</v>
      </c>
      <c r="C14" s="11">
        <v>19</v>
      </c>
      <c r="D14" s="11">
        <v>15</v>
      </c>
      <c r="E14" s="11">
        <v>9</v>
      </c>
      <c r="F14" s="11"/>
      <c r="G14" s="11">
        <v>5</v>
      </c>
      <c r="H14" s="11">
        <v>2</v>
      </c>
      <c r="I14" s="11">
        <v>0</v>
      </c>
      <c r="J14" s="11"/>
      <c r="K14" s="11"/>
      <c r="Z14" s="13"/>
    </row>
    <row r="15" spans="1:26" x14ac:dyDescent="0.25">
      <c r="A15" s="8">
        <v>4</v>
      </c>
      <c r="B15" s="11">
        <v>22</v>
      </c>
      <c r="C15" s="11">
        <v>19</v>
      </c>
      <c r="D15" s="11">
        <v>16</v>
      </c>
      <c r="E15" s="11">
        <v>10</v>
      </c>
      <c r="F15" s="11"/>
      <c r="G15" s="11">
        <v>5</v>
      </c>
      <c r="H15" s="11">
        <v>2</v>
      </c>
      <c r="I15" s="11">
        <v>0</v>
      </c>
      <c r="J15" s="11"/>
      <c r="K15" s="11"/>
    </row>
    <row r="16" spans="1:26" x14ac:dyDescent="0.25">
      <c r="A16" s="8">
        <v>5</v>
      </c>
      <c r="B16" s="11">
        <v>21</v>
      </c>
      <c r="C16" s="11">
        <v>19</v>
      </c>
      <c r="D16" s="11">
        <v>14</v>
      </c>
      <c r="E16" s="11">
        <v>9</v>
      </c>
      <c r="F16" s="11"/>
      <c r="G16" s="11">
        <v>5</v>
      </c>
      <c r="H16" s="11">
        <v>2</v>
      </c>
      <c r="I16" s="11">
        <v>0</v>
      </c>
      <c r="J16" s="11"/>
      <c r="K16" s="11"/>
    </row>
    <row r="17" spans="1:11" x14ac:dyDescent="0.25">
      <c r="A17" s="8">
        <v>6</v>
      </c>
      <c r="B17" s="11">
        <v>23</v>
      </c>
      <c r="C17" s="11">
        <v>20</v>
      </c>
      <c r="D17" s="11">
        <v>15</v>
      </c>
      <c r="E17" s="11">
        <v>9</v>
      </c>
      <c r="F17" s="11"/>
      <c r="G17" s="11">
        <v>5</v>
      </c>
      <c r="H17" s="11">
        <v>2</v>
      </c>
      <c r="I17" s="11">
        <v>0</v>
      </c>
      <c r="J17" s="11"/>
      <c r="K17" s="11"/>
    </row>
    <row r="18" spans="1:11" x14ac:dyDescent="0.25">
      <c r="A18" s="8">
        <v>7</v>
      </c>
      <c r="B18" s="11">
        <v>23</v>
      </c>
      <c r="C18" s="11">
        <v>19</v>
      </c>
      <c r="D18" s="11">
        <v>14</v>
      </c>
      <c r="E18" s="11">
        <v>8</v>
      </c>
      <c r="F18" s="11"/>
      <c r="G18" s="11">
        <v>4</v>
      </c>
      <c r="H18" s="11">
        <v>2</v>
      </c>
      <c r="I18" s="11">
        <v>0</v>
      </c>
      <c r="J18" s="11"/>
      <c r="K18" s="11"/>
    </row>
    <row r="19" spans="1:11" x14ac:dyDescent="0.25">
      <c r="A19" s="8">
        <v>8</v>
      </c>
      <c r="B19" s="11">
        <v>13</v>
      </c>
      <c r="C19" s="11">
        <v>11</v>
      </c>
      <c r="D19" s="11">
        <v>9</v>
      </c>
      <c r="E19" s="11">
        <v>6</v>
      </c>
      <c r="F19" s="11"/>
      <c r="G19" s="11">
        <v>3</v>
      </c>
      <c r="H19" s="11">
        <v>2</v>
      </c>
      <c r="I19" s="11">
        <v>0</v>
      </c>
      <c r="J19" s="11"/>
      <c r="K19" s="11"/>
    </row>
    <row r="20" spans="1:11" x14ac:dyDescent="0.25">
      <c r="A20" s="8">
        <v>1</v>
      </c>
      <c r="B20" s="11">
        <v>18</v>
      </c>
      <c r="C20" s="11">
        <v>18</v>
      </c>
      <c r="D20" s="11">
        <v>13</v>
      </c>
      <c r="E20" s="11">
        <v>7</v>
      </c>
      <c r="F20" s="11"/>
      <c r="G20" s="11">
        <v>4</v>
      </c>
      <c r="H20" s="11">
        <v>2</v>
      </c>
      <c r="I20" s="11">
        <v>0</v>
      </c>
      <c r="J20" s="11"/>
      <c r="K20" s="11"/>
    </row>
    <row r="21" spans="1:11" x14ac:dyDescent="0.25">
      <c r="A21" s="8">
        <v>2</v>
      </c>
      <c r="B21" s="11">
        <v>22</v>
      </c>
      <c r="C21" s="11">
        <v>20</v>
      </c>
      <c r="D21" s="11">
        <v>15</v>
      </c>
      <c r="E21" s="11">
        <v>10</v>
      </c>
      <c r="F21" s="11"/>
      <c r="G21" s="11">
        <v>5</v>
      </c>
      <c r="H21" s="11">
        <v>2</v>
      </c>
      <c r="I21" s="11">
        <v>0</v>
      </c>
      <c r="J21" s="11"/>
      <c r="K21" s="11"/>
    </row>
    <row r="22" spans="1:11" x14ac:dyDescent="0.25">
      <c r="A22" s="8">
        <v>3</v>
      </c>
      <c r="B22" s="11">
        <v>23</v>
      </c>
      <c r="C22" s="11">
        <v>19</v>
      </c>
      <c r="D22" s="11">
        <v>16</v>
      </c>
      <c r="E22" s="11">
        <v>10</v>
      </c>
      <c r="F22" s="11"/>
      <c r="G22" s="11">
        <v>5</v>
      </c>
      <c r="H22" s="11">
        <v>2</v>
      </c>
      <c r="I22" s="11">
        <v>0</v>
      </c>
      <c r="J22" s="11"/>
      <c r="K22" s="11"/>
    </row>
    <row r="23" spans="1:11" x14ac:dyDescent="0.25">
      <c r="A23" s="8">
        <v>4</v>
      </c>
      <c r="B23" s="11">
        <v>22</v>
      </c>
      <c r="C23" s="11">
        <v>19</v>
      </c>
      <c r="D23" s="11">
        <v>15</v>
      </c>
      <c r="E23" s="11">
        <v>9</v>
      </c>
      <c r="F23" s="11"/>
      <c r="G23" s="11">
        <v>5</v>
      </c>
      <c r="H23" s="11">
        <v>2</v>
      </c>
      <c r="I23" s="11">
        <v>0</v>
      </c>
      <c r="J23" s="11"/>
      <c r="K23" s="11"/>
    </row>
    <row r="24" spans="1:11" x14ac:dyDescent="0.25">
      <c r="A24" s="8">
        <v>5</v>
      </c>
      <c r="B24" s="11">
        <v>18</v>
      </c>
      <c r="C24" s="11">
        <v>16</v>
      </c>
      <c r="D24" s="11">
        <v>12</v>
      </c>
      <c r="E24" s="11">
        <v>8</v>
      </c>
      <c r="F24" s="11"/>
      <c r="G24" s="11">
        <v>4</v>
      </c>
      <c r="H24" s="11">
        <v>2</v>
      </c>
      <c r="I24" s="11">
        <v>0</v>
      </c>
      <c r="J24" s="11"/>
      <c r="K24" s="11"/>
    </row>
    <row r="25" spans="1:11" x14ac:dyDescent="0.25">
      <c r="A25" s="8">
        <v>6</v>
      </c>
      <c r="B25" s="11">
        <v>20</v>
      </c>
      <c r="C25" s="11">
        <v>18</v>
      </c>
      <c r="D25" s="11">
        <v>13</v>
      </c>
      <c r="E25" s="11">
        <v>8</v>
      </c>
      <c r="F25" s="11"/>
      <c r="G25" s="11">
        <v>4</v>
      </c>
      <c r="H25" s="11">
        <v>2</v>
      </c>
      <c r="I25" s="11">
        <v>0</v>
      </c>
      <c r="J25" s="11"/>
      <c r="K25" s="11"/>
    </row>
    <row r="26" spans="1:11" x14ac:dyDescent="0.25">
      <c r="A26" s="8">
        <v>7</v>
      </c>
      <c r="B26" s="11">
        <v>22</v>
      </c>
      <c r="C26" s="11">
        <v>18</v>
      </c>
      <c r="D26" s="11">
        <v>14</v>
      </c>
      <c r="E26" s="11">
        <v>9</v>
      </c>
      <c r="F26" s="11"/>
      <c r="G26" s="11">
        <v>4</v>
      </c>
      <c r="H26" s="11">
        <v>2</v>
      </c>
      <c r="I26" s="11">
        <v>0</v>
      </c>
      <c r="J26" s="11"/>
      <c r="K26" s="11"/>
    </row>
    <row r="27" spans="1:11" x14ac:dyDescent="0.25">
      <c r="A27" s="8">
        <v>8</v>
      </c>
      <c r="B27" s="11">
        <v>11</v>
      </c>
      <c r="C27" s="11">
        <v>10</v>
      </c>
      <c r="D27" s="11">
        <v>8</v>
      </c>
      <c r="E27" s="11">
        <v>5</v>
      </c>
      <c r="F27" s="11"/>
      <c r="G27" s="11">
        <v>3</v>
      </c>
      <c r="H27" s="11">
        <v>2</v>
      </c>
      <c r="I27" s="11">
        <v>0</v>
      </c>
      <c r="J27" s="11"/>
      <c r="K27" s="11"/>
    </row>
    <row r="28" spans="1:11" x14ac:dyDescent="0.25">
      <c r="A28" s="8">
        <v>1</v>
      </c>
      <c r="B28" s="11">
        <v>19</v>
      </c>
      <c r="C28" s="11">
        <v>18</v>
      </c>
      <c r="D28" s="11">
        <v>14</v>
      </c>
      <c r="E28" s="11">
        <v>8</v>
      </c>
      <c r="F28" s="11"/>
      <c r="G28" s="11">
        <v>4</v>
      </c>
      <c r="H28" s="11">
        <v>2</v>
      </c>
      <c r="I28" s="11">
        <v>0</v>
      </c>
      <c r="J28" s="11"/>
      <c r="K28" s="11"/>
    </row>
    <row r="29" spans="1:11" x14ac:dyDescent="0.25">
      <c r="A29" s="8">
        <v>2</v>
      </c>
      <c r="B29" s="11">
        <v>22</v>
      </c>
      <c r="C29" s="11">
        <v>19</v>
      </c>
      <c r="D29" s="11">
        <v>15</v>
      </c>
      <c r="E29" s="11">
        <v>8</v>
      </c>
      <c r="F29" s="11"/>
      <c r="G29" s="11">
        <v>4</v>
      </c>
      <c r="H29" s="11">
        <v>2</v>
      </c>
      <c r="I29" s="11">
        <v>0</v>
      </c>
      <c r="J29" s="11"/>
      <c r="K29" s="11"/>
    </row>
    <row r="30" spans="1:11" x14ac:dyDescent="0.25">
      <c r="A30" s="8">
        <v>3</v>
      </c>
      <c r="B30" s="11">
        <v>22</v>
      </c>
      <c r="C30" s="11">
        <v>20</v>
      </c>
      <c r="D30" s="11">
        <v>14</v>
      </c>
      <c r="E30" s="11">
        <v>9</v>
      </c>
      <c r="F30" s="11"/>
      <c r="G30" s="11">
        <v>4</v>
      </c>
      <c r="H30" s="11">
        <f t="shared" ref="H30:H35" si="4">MAX(H14,H22)</f>
        <v>2</v>
      </c>
      <c r="I30" s="11">
        <v>0</v>
      </c>
      <c r="J30" s="11"/>
      <c r="K30" s="11"/>
    </row>
    <row r="31" spans="1:11" x14ac:dyDescent="0.25">
      <c r="A31" s="8">
        <v>4</v>
      </c>
      <c r="B31" s="11">
        <v>20</v>
      </c>
      <c r="C31" s="11">
        <v>18</v>
      </c>
      <c r="D31" s="11">
        <v>14</v>
      </c>
      <c r="E31" s="11">
        <v>8</v>
      </c>
      <c r="F31" s="11"/>
      <c r="G31" s="11">
        <v>4</v>
      </c>
      <c r="H31" s="11">
        <f t="shared" si="4"/>
        <v>2</v>
      </c>
      <c r="I31" s="11">
        <v>0</v>
      </c>
      <c r="J31" s="11"/>
      <c r="K31" s="11"/>
    </row>
    <row r="32" spans="1:11" x14ac:dyDescent="0.25">
      <c r="A32" s="8">
        <v>5</v>
      </c>
      <c r="B32" s="11">
        <v>18</v>
      </c>
      <c r="C32" s="11">
        <v>17</v>
      </c>
      <c r="D32" s="11">
        <v>13</v>
      </c>
      <c r="E32" s="11">
        <v>8</v>
      </c>
      <c r="F32" s="11"/>
      <c r="G32" s="11">
        <v>4</v>
      </c>
      <c r="H32" s="11">
        <f t="shared" si="4"/>
        <v>2</v>
      </c>
      <c r="I32" s="11">
        <v>0</v>
      </c>
      <c r="J32" s="11"/>
      <c r="K32" s="11"/>
    </row>
    <row r="33" spans="1:20" x14ac:dyDescent="0.25">
      <c r="A33" s="8">
        <v>6</v>
      </c>
      <c r="B33" s="11">
        <v>19</v>
      </c>
      <c r="C33" s="11">
        <v>18</v>
      </c>
      <c r="D33" s="11">
        <v>13</v>
      </c>
      <c r="E33" s="11">
        <v>9</v>
      </c>
      <c r="F33" s="11"/>
      <c r="G33" s="11">
        <v>4</v>
      </c>
      <c r="H33" s="11">
        <f t="shared" si="4"/>
        <v>2</v>
      </c>
      <c r="I33" s="11">
        <v>0</v>
      </c>
      <c r="J33" s="11"/>
      <c r="K33" s="11"/>
    </row>
    <row r="34" spans="1:20" x14ac:dyDescent="0.25">
      <c r="A34" s="8">
        <v>7</v>
      </c>
      <c r="B34" s="11">
        <v>21</v>
      </c>
      <c r="C34" s="11">
        <v>19</v>
      </c>
      <c r="D34" s="11">
        <v>14</v>
      </c>
      <c r="E34" s="11">
        <v>8</v>
      </c>
      <c r="F34" s="11"/>
      <c r="G34" s="11">
        <v>5</v>
      </c>
      <c r="H34" s="11">
        <f t="shared" si="4"/>
        <v>2</v>
      </c>
      <c r="I34" s="11">
        <v>0</v>
      </c>
      <c r="J34" s="11"/>
      <c r="K34" s="11"/>
    </row>
    <row r="35" spans="1:20" x14ac:dyDescent="0.25">
      <c r="A35" s="8">
        <v>8</v>
      </c>
      <c r="B35" s="11">
        <v>12</v>
      </c>
      <c r="C35" s="11">
        <v>11</v>
      </c>
      <c r="D35" s="11">
        <v>8</v>
      </c>
      <c r="E35" s="11">
        <v>6</v>
      </c>
      <c r="F35" s="11"/>
      <c r="G35" s="11">
        <v>3</v>
      </c>
      <c r="H35" s="11">
        <f t="shared" si="4"/>
        <v>2</v>
      </c>
      <c r="I35" s="11">
        <v>0</v>
      </c>
      <c r="J35" s="11"/>
      <c r="K35" s="11"/>
    </row>
    <row r="36" spans="1:20" x14ac:dyDescent="0.25">
      <c r="A36" s="8" t="s">
        <v>36</v>
      </c>
      <c r="B36" s="11">
        <f>POWER(((SUM(B53:B76))/24),2)</f>
        <v>19.284433522054123</v>
      </c>
      <c r="C36" s="11">
        <f t="shared" ref="C36:F36" si="5">POWER(((SUM(C53:C76))/24),2)</f>
        <v>17.238541573432133</v>
      </c>
      <c r="D36" s="11">
        <f t="shared" si="5"/>
        <v>13.191827244532487</v>
      </c>
      <c r="E36" s="11">
        <f t="shared" ref="E36" si="6">POWER(((SUM(E53:E76))/24),2)</f>
        <v>8.1151931012869181</v>
      </c>
      <c r="F36" s="11">
        <f t="shared" si="5"/>
        <v>0</v>
      </c>
      <c r="G36" s="11">
        <f>POWER(((SUM(G53:G76))/24),2)</f>
        <v>4.223155873724008</v>
      </c>
      <c r="H36" s="11">
        <f>POWER(((SUM(H53:H76))/24),2)</f>
        <v>2.0000000000000013</v>
      </c>
      <c r="I36" s="11">
        <f>POWER(((SUM(I53:I76))/24),2)</f>
        <v>0</v>
      </c>
      <c r="J36" s="11"/>
      <c r="K36" s="11">
        <f t="shared" ref="K36:T36" si="7">POWER(((SUM(K53:K76))/24),2)</f>
        <v>0</v>
      </c>
      <c r="L36" s="11">
        <f t="shared" si="7"/>
        <v>0</v>
      </c>
      <c r="M36" s="11">
        <f t="shared" si="7"/>
        <v>0</v>
      </c>
      <c r="N36" s="11">
        <f t="shared" si="7"/>
        <v>0</v>
      </c>
      <c r="O36" s="11">
        <f t="shared" si="7"/>
        <v>0</v>
      </c>
      <c r="P36" s="11">
        <f t="shared" si="7"/>
        <v>0</v>
      </c>
      <c r="Q36" s="11">
        <f t="shared" si="7"/>
        <v>0</v>
      </c>
      <c r="R36" s="11">
        <f t="shared" si="7"/>
        <v>0</v>
      </c>
      <c r="S36" s="11">
        <f t="shared" si="7"/>
        <v>0</v>
      </c>
      <c r="T36" s="11">
        <f t="shared" si="7"/>
        <v>0</v>
      </c>
    </row>
    <row r="37" spans="1:20" x14ac:dyDescent="0.25">
      <c r="A37" s="8" t="s">
        <v>39</v>
      </c>
      <c r="B37" s="11">
        <f>B36+B10</f>
        <v>41.284433522054123</v>
      </c>
      <c r="C37" s="11">
        <f t="shared" ref="C37:F37" si="8">C36+C10</f>
        <v>117.23854157343213</v>
      </c>
      <c r="D37" s="11">
        <f t="shared" si="8"/>
        <v>263.19182724453248</v>
      </c>
      <c r="E37" s="11">
        <f t="shared" ref="E37" si="9">E36+E10</f>
        <v>408.11519310128693</v>
      </c>
      <c r="F37" s="11">
        <f t="shared" si="8"/>
        <v>0</v>
      </c>
      <c r="G37" s="11">
        <f>G36+G10</f>
        <v>554.22315587372395</v>
      </c>
      <c r="H37" s="11">
        <f>H36+H10</f>
        <v>652</v>
      </c>
      <c r="I37" s="11">
        <f>I36+I10</f>
        <v>760</v>
      </c>
      <c r="J37" s="11">
        <f>J36+J10</f>
        <v>0</v>
      </c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1:20" x14ac:dyDescent="0.25">
      <c r="A38" s="8" t="s">
        <v>7</v>
      </c>
      <c r="B38" s="11">
        <f t="shared" ref="B38:F38" si="10">SQRT(2*B36/B9)</f>
        <v>5.6858686981938362</v>
      </c>
      <c r="C38" s="11">
        <f t="shared" si="10"/>
        <v>5.3737350181189605</v>
      </c>
      <c r="D38" s="11">
        <f t="shared" si="10"/>
        <v>4.6973931569409677</v>
      </c>
      <c r="E38" s="11">
        <f t="shared" si="10"/>
        <v>3.6815676385553329</v>
      </c>
      <c r="F38" s="11" t="e">
        <f t="shared" si="10"/>
        <v>#DIV/0!</v>
      </c>
      <c r="G38" s="11">
        <f>SQRT(2*G36/G9)</f>
        <v>2.6538801486211723</v>
      </c>
      <c r="H38" s="11">
        <f t="shared" ref="H38:T38" si="11">SQRT(2*H36/H9)</f>
        <v>1.8254261786365273</v>
      </c>
      <c r="I38" s="11">
        <f t="shared" si="11"/>
        <v>0</v>
      </c>
      <c r="J38" s="11">
        <f t="shared" si="11"/>
        <v>0</v>
      </c>
      <c r="K38" s="11">
        <f t="shared" si="11"/>
        <v>0</v>
      </c>
      <c r="L38" s="11" t="e">
        <f t="shared" si="11"/>
        <v>#DIV/0!</v>
      </c>
      <c r="M38" s="11" t="e">
        <f t="shared" si="11"/>
        <v>#DIV/0!</v>
      </c>
      <c r="N38" s="11" t="e">
        <f t="shared" si="11"/>
        <v>#DIV/0!</v>
      </c>
      <c r="O38" s="11" t="e">
        <f t="shared" si="11"/>
        <v>#DIV/0!</v>
      </c>
      <c r="P38" s="11" t="e">
        <f t="shared" si="11"/>
        <v>#DIV/0!</v>
      </c>
      <c r="Q38" s="11" t="e">
        <f t="shared" si="11"/>
        <v>#DIV/0!</v>
      </c>
      <c r="R38" s="11" t="e">
        <f t="shared" si="11"/>
        <v>#DIV/0!</v>
      </c>
      <c r="S38" s="11" t="e">
        <f t="shared" si="11"/>
        <v>#DIV/0!</v>
      </c>
      <c r="T38" s="11" t="e">
        <f t="shared" si="11"/>
        <v>#DIV/0!</v>
      </c>
    </row>
    <row r="39" spans="1:20" ht="18" x14ac:dyDescent="0.25">
      <c r="A39" s="8" t="s">
        <v>37</v>
      </c>
      <c r="B39" s="14">
        <f>B38*(B51^2)*3.1416*3600/4</f>
        <v>813.87041247107231</v>
      </c>
      <c r="C39" s="14">
        <f t="shared" ref="C39:E39" si="12">C38*(C51^2)*3.1416*3600/4</f>
        <v>769.19186281878262</v>
      </c>
      <c r="D39" s="14">
        <f t="shared" si="12"/>
        <v>672.38086370034671</v>
      </c>
      <c r="E39" s="14">
        <f t="shared" si="12"/>
        <v>526.97646245031751</v>
      </c>
      <c r="F39" s="14">
        <v>0</v>
      </c>
      <c r="G39" s="14">
        <f t="shared" ref="G39:I39" si="13">G38*(G51^2)*3.1416*3600/4</f>
        <v>379.87414867550825</v>
      </c>
      <c r="H39" s="14">
        <f t="shared" si="13"/>
        <v>261.28995159778071</v>
      </c>
      <c r="I39" s="14">
        <f t="shared" si="13"/>
        <v>0</v>
      </c>
      <c r="J39" s="15">
        <f>J38*(J51^2)*3.1416*3600/4</f>
        <v>0</v>
      </c>
      <c r="K39" s="15">
        <f>K38*(K51^2)*3.1416*3600/4</f>
        <v>0</v>
      </c>
    </row>
    <row r="40" spans="1:20" ht="30" x14ac:dyDescent="0.25">
      <c r="A40" s="8" t="s">
        <v>16</v>
      </c>
      <c r="B40" s="14">
        <v>60</v>
      </c>
      <c r="C40" s="14">
        <v>60</v>
      </c>
      <c r="D40" s="14">
        <v>60</v>
      </c>
      <c r="E40" s="14">
        <v>60</v>
      </c>
      <c r="F40" s="14"/>
      <c r="G40" s="14">
        <v>60</v>
      </c>
      <c r="H40" s="14">
        <v>60</v>
      </c>
      <c r="I40" s="14">
        <v>60</v>
      </c>
      <c r="J40" s="14"/>
      <c r="K40" s="14"/>
    </row>
    <row r="41" spans="1:20" x14ac:dyDescent="0.25">
      <c r="A41" s="8" t="s">
        <v>8</v>
      </c>
      <c r="B41" s="14">
        <v>4400</v>
      </c>
      <c r="C41" s="14">
        <v>4400</v>
      </c>
      <c r="D41" s="14">
        <v>4400</v>
      </c>
      <c r="E41" s="14">
        <v>4400</v>
      </c>
      <c r="F41" s="14">
        <v>4400</v>
      </c>
      <c r="G41" s="14">
        <v>4400</v>
      </c>
      <c r="H41" s="14">
        <v>4400</v>
      </c>
      <c r="I41" s="14">
        <v>4400</v>
      </c>
      <c r="J41" s="14"/>
      <c r="K41" s="14"/>
    </row>
    <row r="42" spans="1:20" x14ac:dyDescent="0.25">
      <c r="A42" s="41" t="s">
        <v>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20" x14ac:dyDescent="0.25">
      <c r="A43" s="4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20" x14ac:dyDescent="0.25">
      <c r="A44" s="4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20" x14ac:dyDescent="0.25">
      <c r="A45" s="8" t="s">
        <v>10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20" ht="30" x14ac:dyDescent="0.25">
      <c r="A46" s="8" t="s">
        <v>18</v>
      </c>
      <c r="B46" s="11">
        <v>1.1499999999999999</v>
      </c>
      <c r="C46" s="11">
        <v>1.1499999999999999</v>
      </c>
      <c r="D46" s="11">
        <v>1.1499999999999999</v>
      </c>
      <c r="E46" s="11">
        <v>1.1499999999999999</v>
      </c>
      <c r="F46" s="11">
        <v>1.1499999999999999</v>
      </c>
      <c r="G46" s="11">
        <v>1.1499999999999999</v>
      </c>
      <c r="H46" s="11">
        <v>1.1499999999999999</v>
      </c>
      <c r="I46" s="11">
        <v>1.1499999999999999</v>
      </c>
      <c r="J46" s="11"/>
      <c r="K46" s="11"/>
      <c r="L46" s="11">
        <v>3.5</v>
      </c>
      <c r="M46" s="11">
        <v>3.5</v>
      </c>
      <c r="N46" s="11">
        <v>3.5</v>
      </c>
      <c r="O46" s="11">
        <v>3.5</v>
      </c>
      <c r="P46" s="11">
        <v>3.5</v>
      </c>
      <c r="Q46" s="11">
        <v>3.5</v>
      </c>
      <c r="R46" s="11">
        <v>3.5</v>
      </c>
      <c r="S46" s="11">
        <v>3.5</v>
      </c>
      <c r="T46" s="11">
        <v>3.5</v>
      </c>
    </row>
    <row r="47" spans="1:20" ht="30" x14ac:dyDescent="0.25">
      <c r="A47" s="8" t="s">
        <v>19</v>
      </c>
      <c r="B47" s="11">
        <v>1</v>
      </c>
      <c r="C47" s="11">
        <v>1</v>
      </c>
      <c r="D47" s="11">
        <v>1</v>
      </c>
      <c r="E47" s="11">
        <v>1</v>
      </c>
      <c r="F47" s="11"/>
      <c r="G47" s="11">
        <v>1</v>
      </c>
      <c r="H47" s="11">
        <v>1</v>
      </c>
      <c r="I47" s="11">
        <v>1</v>
      </c>
      <c r="J47" s="11"/>
      <c r="K47" s="11"/>
    </row>
    <row r="48" spans="1:20" ht="30" x14ac:dyDescent="0.25">
      <c r="A48" s="8" t="s">
        <v>38</v>
      </c>
      <c r="B48" s="11"/>
      <c r="C48" s="11"/>
      <c r="D48" s="11"/>
      <c r="E48" s="11"/>
      <c r="F48" s="11">
        <f t="shared" ref="F48" si="14">F46*F47</f>
        <v>0</v>
      </c>
      <c r="G48" s="11"/>
      <c r="H48" s="11"/>
      <c r="I48" s="11"/>
      <c r="J48" s="11"/>
      <c r="K48" s="11"/>
    </row>
    <row r="49" spans="1:11" ht="30" x14ac:dyDescent="0.25">
      <c r="A49" s="8" t="s">
        <v>17</v>
      </c>
      <c r="B49" s="14">
        <v>4400</v>
      </c>
      <c r="C49" s="14">
        <v>4400</v>
      </c>
      <c r="D49" s="14">
        <v>4400</v>
      </c>
      <c r="E49" s="14">
        <v>4400</v>
      </c>
      <c r="F49" s="14">
        <v>4400</v>
      </c>
      <c r="G49" s="14">
        <v>4400</v>
      </c>
      <c r="H49" s="14">
        <v>4400</v>
      </c>
      <c r="I49" s="14">
        <v>4400</v>
      </c>
      <c r="J49" s="11"/>
      <c r="K49" s="11"/>
    </row>
    <row r="50" spans="1:11" x14ac:dyDescent="0.25">
      <c r="A50" s="8" t="s">
        <v>23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</row>
    <row r="51" spans="1:11" x14ac:dyDescent="0.25">
      <c r="A51" s="8" t="s">
        <v>22</v>
      </c>
      <c r="B51" s="11">
        <v>0.22500000000000001</v>
      </c>
      <c r="C51" s="11">
        <v>0.22500000000000001</v>
      </c>
      <c r="D51" s="11">
        <v>0.22500000000000001</v>
      </c>
      <c r="E51" s="11">
        <v>0.22500000000000001</v>
      </c>
      <c r="F51" s="11">
        <v>0.22500000000000001</v>
      </c>
      <c r="G51" s="11">
        <v>0.22500000000000001</v>
      </c>
      <c r="H51" s="11">
        <v>0.22500000000000001</v>
      </c>
      <c r="I51" s="11">
        <v>0.22500000000000001</v>
      </c>
      <c r="J51" s="11"/>
      <c r="K51" s="11"/>
    </row>
    <row r="53" spans="1:11" hidden="1" x14ac:dyDescent="0.25">
      <c r="A53" s="3">
        <v>1</v>
      </c>
      <c r="B53" s="4">
        <f>SQRT(B12)</f>
        <v>3.872983346207417</v>
      </c>
      <c r="C53" s="4">
        <f t="shared" ref="C53:K68" si="15">SQRT(C12)</f>
        <v>3.7416573867739413</v>
      </c>
      <c r="D53" s="4">
        <f t="shared" si="15"/>
        <v>3.4641016151377544</v>
      </c>
      <c r="E53" s="4">
        <f t="shared" si="15"/>
        <v>2.6457513110645907</v>
      </c>
      <c r="F53" s="4">
        <f t="shared" si="15"/>
        <v>0</v>
      </c>
      <c r="G53" s="4">
        <f t="shared" si="15"/>
        <v>2</v>
      </c>
      <c r="H53" s="4">
        <f t="shared" si="15"/>
        <v>1.4142135623730951</v>
      </c>
      <c r="I53" s="4">
        <f t="shared" si="15"/>
        <v>0</v>
      </c>
      <c r="J53" s="4">
        <f t="shared" si="15"/>
        <v>0</v>
      </c>
      <c r="K53" s="4">
        <f t="shared" si="15"/>
        <v>0</v>
      </c>
    </row>
    <row r="54" spans="1:11" hidden="1" x14ac:dyDescent="0.25">
      <c r="A54" s="3">
        <v>2</v>
      </c>
      <c r="B54" s="4">
        <f t="shared" ref="B54:K69" si="16">SQRT(B13)</f>
        <v>4.358898943540674</v>
      </c>
      <c r="C54" s="4">
        <f t="shared" si="16"/>
        <v>4.2426406871192848</v>
      </c>
      <c r="D54" s="4">
        <f t="shared" si="16"/>
        <v>3.6055512754639891</v>
      </c>
      <c r="E54" s="4">
        <f t="shared" si="16"/>
        <v>2.8284271247461903</v>
      </c>
      <c r="F54" s="4">
        <f t="shared" si="15"/>
        <v>0</v>
      </c>
      <c r="G54" s="4">
        <f t="shared" si="15"/>
        <v>2.2360679774997898</v>
      </c>
      <c r="H54" s="4">
        <f t="shared" si="15"/>
        <v>1.4142135623730951</v>
      </c>
      <c r="I54" s="4">
        <f t="shared" si="15"/>
        <v>0</v>
      </c>
      <c r="J54" s="4">
        <f t="shared" si="15"/>
        <v>0</v>
      </c>
      <c r="K54" s="4">
        <f t="shared" si="15"/>
        <v>0</v>
      </c>
    </row>
    <row r="55" spans="1:11" hidden="1" x14ac:dyDescent="0.25">
      <c r="A55" s="3">
        <v>3</v>
      </c>
      <c r="B55" s="4">
        <f t="shared" si="16"/>
        <v>4.6904157598234297</v>
      </c>
      <c r="C55" s="4">
        <f t="shared" si="16"/>
        <v>4.358898943540674</v>
      </c>
      <c r="D55" s="4">
        <f t="shared" si="16"/>
        <v>3.872983346207417</v>
      </c>
      <c r="E55" s="4">
        <f t="shared" si="16"/>
        <v>3</v>
      </c>
      <c r="F55" s="4">
        <f t="shared" si="15"/>
        <v>0</v>
      </c>
      <c r="G55" s="4">
        <f t="shared" si="15"/>
        <v>2.2360679774997898</v>
      </c>
      <c r="H55" s="4">
        <f t="shared" si="15"/>
        <v>1.4142135623730951</v>
      </c>
      <c r="I55" s="4">
        <f t="shared" si="15"/>
        <v>0</v>
      </c>
      <c r="J55" s="4">
        <f t="shared" si="15"/>
        <v>0</v>
      </c>
      <c r="K55" s="4">
        <f t="shared" si="15"/>
        <v>0</v>
      </c>
    </row>
    <row r="56" spans="1:11" hidden="1" x14ac:dyDescent="0.25">
      <c r="A56" s="3">
        <v>4</v>
      </c>
      <c r="B56" s="4">
        <f t="shared" si="16"/>
        <v>4.6904157598234297</v>
      </c>
      <c r="C56" s="4">
        <f t="shared" si="16"/>
        <v>4.358898943540674</v>
      </c>
      <c r="D56" s="4">
        <f t="shared" si="16"/>
        <v>4</v>
      </c>
      <c r="E56" s="4">
        <f t="shared" si="16"/>
        <v>3.1622776601683795</v>
      </c>
      <c r="F56" s="4">
        <f t="shared" si="15"/>
        <v>0</v>
      </c>
      <c r="G56" s="4">
        <f t="shared" si="15"/>
        <v>2.2360679774997898</v>
      </c>
      <c r="H56" s="4">
        <f t="shared" si="15"/>
        <v>1.4142135623730951</v>
      </c>
      <c r="I56" s="4">
        <f t="shared" si="15"/>
        <v>0</v>
      </c>
      <c r="J56" s="4">
        <f t="shared" si="15"/>
        <v>0</v>
      </c>
      <c r="K56" s="4">
        <f t="shared" si="15"/>
        <v>0</v>
      </c>
    </row>
    <row r="57" spans="1:11" hidden="1" x14ac:dyDescent="0.25">
      <c r="A57" s="3">
        <v>5</v>
      </c>
      <c r="B57" s="4">
        <f t="shared" si="16"/>
        <v>4.5825756949558398</v>
      </c>
      <c r="C57" s="4">
        <f t="shared" si="16"/>
        <v>4.358898943540674</v>
      </c>
      <c r="D57" s="4">
        <f t="shared" si="16"/>
        <v>3.7416573867739413</v>
      </c>
      <c r="E57" s="4">
        <f t="shared" si="16"/>
        <v>3</v>
      </c>
      <c r="F57" s="4">
        <f t="shared" si="15"/>
        <v>0</v>
      </c>
      <c r="G57" s="4">
        <f t="shared" si="15"/>
        <v>2.2360679774997898</v>
      </c>
      <c r="H57" s="4">
        <f t="shared" si="15"/>
        <v>1.4142135623730951</v>
      </c>
      <c r="I57" s="4">
        <f t="shared" si="15"/>
        <v>0</v>
      </c>
      <c r="J57" s="4">
        <f t="shared" si="15"/>
        <v>0</v>
      </c>
      <c r="K57" s="4">
        <f t="shared" si="15"/>
        <v>0</v>
      </c>
    </row>
    <row r="58" spans="1:11" hidden="1" x14ac:dyDescent="0.25">
      <c r="A58" s="3">
        <v>6</v>
      </c>
      <c r="B58" s="4">
        <f t="shared" si="16"/>
        <v>4.7958315233127191</v>
      </c>
      <c r="C58" s="4">
        <f t="shared" si="16"/>
        <v>4.4721359549995796</v>
      </c>
      <c r="D58" s="4">
        <f t="shared" si="16"/>
        <v>3.872983346207417</v>
      </c>
      <c r="E58" s="4">
        <f t="shared" si="16"/>
        <v>3</v>
      </c>
      <c r="F58" s="4">
        <f t="shared" si="15"/>
        <v>0</v>
      </c>
      <c r="G58" s="4">
        <f t="shared" si="15"/>
        <v>2.2360679774997898</v>
      </c>
      <c r="H58" s="4">
        <f t="shared" si="15"/>
        <v>1.4142135623730951</v>
      </c>
      <c r="I58" s="4">
        <f t="shared" si="15"/>
        <v>0</v>
      </c>
      <c r="J58" s="4">
        <f t="shared" si="15"/>
        <v>0</v>
      </c>
      <c r="K58" s="4">
        <f t="shared" si="15"/>
        <v>0</v>
      </c>
    </row>
    <row r="59" spans="1:11" hidden="1" x14ac:dyDescent="0.25">
      <c r="A59" s="3">
        <v>7</v>
      </c>
      <c r="B59" s="4">
        <f t="shared" si="16"/>
        <v>4.7958315233127191</v>
      </c>
      <c r="C59" s="4">
        <f t="shared" si="16"/>
        <v>4.358898943540674</v>
      </c>
      <c r="D59" s="4">
        <f t="shared" si="16"/>
        <v>3.7416573867739413</v>
      </c>
      <c r="E59" s="4">
        <f t="shared" si="16"/>
        <v>2.8284271247461903</v>
      </c>
      <c r="F59" s="4">
        <f t="shared" si="15"/>
        <v>0</v>
      </c>
      <c r="G59" s="4">
        <f t="shared" si="15"/>
        <v>2</v>
      </c>
      <c r="H59" s="4">
        <f t="shared" si="15"/>
        <v>1.4142135623730951</v>
      </c>
      <c r="I59" s="4">
        <f t="shared" si="15"/>
        <v>0</v>
      </c>
      <c r="J59" s="4">
        <f t="shared" si="15"/>
        <v>0</v>
      </c>
      <c r="K59" s="4">
        <f t="shared" si="15"/>
        <v>0</v>
      </c>
    </row>
    <row r="60" spans="1:11" hidden="1" x14ac:dyDescent="0.25">
      <c r="A60" s="3">
        <v>8</v>
      </c>
      <c r="B60" s="4">
        <f t="shared" si="16"/>
        <v>3.6055512754639891</v>
      </c>
      <c r="C60" s="4">
        <f t="shared" si="16"/>
        <v>3.3166247903553998</v>
      </c>
      <c r="D60" s="4">
        <f t="shared" si="16"/>
        <v>3</v>
      </c>
      <c r="E60" s="4">
        <f t="shared" si="16"/>
        <v>2.4494897427831779</v>
      </c>
      <c r="F60" s="4">
        <f t="shared" si="15"/>
        <v>0</v>
      </c>
      <c r="G60" s="4">
        <f t="shared" si="15"/>
        <v>1.7320508075688772</v>
      </c>
      <c r="H60" s="4">
        <f t="shared" si="15"/>
        <v>1.4142135623730951</v>
      </c>
      <c r="I60" s="4">
        <f t="shared" si="15"/>
        <v>0</v>
      </c>
      <c r="J60" s="4">
        <f t="shared" si="15"/>
        <v>0</v>
      </c>
      <c r="K60" s="4">
        <f t="shared" si="15"/>
        <v>0</v>
      </c>
    </row>
    <row r="61" spans="1:11" hidden="1" x14ac:dyDescent="0.25">
      <c r="A61" s="3">
        <v>1</v>
      </c>
      <c r="B61" s="4">
        <f t="shared" si="16"/>
        <v>4.2426406871192848</v>
      </c>
      <c r="C61" s="4">
        <f t="shared" si="16"/>
        <v>4.2426406871192848</v>
      </c>
      <c r="D61" s="4">
        <f t="shared" si="16"/>
        <v>3.6055512754639891</v>
      </c>
      <c r="E61" s="4">
        <f t="shared" si="16"/>
        <v>2.6457513110645907</v>
      </c>
      <c r="F61" s="4">
        <f t="shared" si="15"/>
        <v>0</v>
      </c>
      <c r="G61" s="4">
        <f t="shared" si="15"/>
        <v>2</v>
      </c>
      <c r="H61" s="4">
        <f t="shared" si="15"/>
        <v>1.4142135623730951</v>
      </c>
      <c r="I61" s="4">
        <f t="shared" si="15"/>
        <v>0</v>
      </c>
      <c r="J61" s="4">
        <f t="shared" si="15"/>
        <v>0</v>
      </c>
      <c r="K61" s="4">
        <f t="shared" si="15"/>
        <v>0</v>
      </c>
    </row>
    <row r="62" spans="1:11" hidden="1" x14ac:dyDescent="0.25">
      <c r="A62" s="3">
        <v>2</v>
      </c>
      <c r="B62" s="4">
        <f t="shared" si="16"/>
        <v>4.6904157598234297</v>
      </c>
      <c r="C62" s="4">
        <f t="shared" si="16"/>
        <v>4.4721359549995796</v>
      </c>
      <c r="D62" s="4">
        <f t="shared" si="16"/>
        <v>3.872983346207417</v>
      </c>
      <c r="E62" s="4">
        <f t="shared" si="16"/>
        <v>3.1622776601683795</v>
      </c>
      <c r="F62" s="4">
        <f t="shared" si="15"/>
        <v>0</v>
      </c>
      <c r="G62" s="4">
        <f t="shared" si="15"/>
        <v>2.2360679774997898</v>
      </c>
      <c r="H62" s="4">
        <f t="shared" si="15"/>
        <v>1.4142135623730951</v>
      </c>
      <c r="I62" s="4">
        <f t="shared" si="15"/>
        <v>0</v>
      </c>
      <c r="J62" s="4">
        <f t="shared" si="15"/>
        <v>0</v>
      </c>
      <c r="K62" s="4">
        <f t="shared" si="15"/>
        <v>0</v>
      </c>
    </row>
    <row r="63" spans="1:11" hidden="1" x14ac:dyDescent="0.25">
      <c r="A63" s="3">
        <v>3</v>
      </c>
      <c r="B63" s="4">
        <f t="shared" si="16"/>
        <v>4.7958315233127191</v>
      </c>
      <c r="C63" s="4">
        <f t="shared" si="16"/>
        <v>4.358898943540674</v>
      </c>
      <c r="D63" s="4">
        <f t="shared" si="16"/>
        <v>4</v>
      </c>
      <c r="E63" s="4">
        <f t="shared" si="16"/>
        <v>3.1622776601683795</v>
      </c>
      <c r="F63" s="4">
        <f t="shared" si="15"/>
        <v>0</v>
      </c>
      <c r="G63" s="4">
        <f t="shared" si="15"/>
        <v>2.2360679774997898</v>
      </c>
      <c r="H63" s="4">
        <f t="shared" si="15"/>
        <v>1.4142135623730951</v>
      </c>
      <c r="I63" s="4">
        <f t="shared" si="15"/>
        <v>0</v>
      </c>
      <c r="J63" s="4">
        <f t="shared" si="15"/>
        <v>0</v>
      </c>
      <c r="K63" s="4">
        <f t="shared" si="15"/>
        <v>0</v>
      </c>
    </row>
    <row r="64" spans="1:11" hidden="1" x14ac:dyDescent="0.25">
      <c r="A64" s="3">
        <v>4</v>
      </c>
      <c r="B64" s="4">
        <f t="shared" si="16"/>
        <v>4.6904157598234297</v>
      </c>
      <c r="C64" s="4">
        <f t="shared" si="16"/>
        <v>4.358898943540674</v>
      </c>
      <c r="D64" s="4">
        <f t="shared" si="16"/>
        <v>3.872983346207417</v>
      </c>
      <c r="E64" s="4">
        <f t="shared" si="16"/>
        <v>3</v>
      </c>
      <c r="F64" s="4">
        <f t="shared" si="15"/>
        <v>0</v>
      </c>
      <c r="G64" s="4">
        <f t="shared" si="15"/>
        <v>2.2360679774997898</v>
      </c>
      <c r="H64" s="4">
        <f t="shared" si="15"/>
        <v>1.4142135623730951</v>
      </c>
      <c r="I64" s="4">
        <f t="shared" si="15"/>
        <v>0</v>
      </c>
      <c r="J64" s="4">
        <f t="shared" si="15"/>
        <v>0</v>
      </c>
      <c r="K64" s="4">
        <f t="shared" si="15"/>
        <v>0</v>
      </c>
    </row>
    <row r="65" spans="1:11" hidden="1" x14ac:dyDescent="0.25">
      <c r="A65" s="3">
        <v>5</v>
      </c>
      <c r="B65" s="4">
        <f t="shared" si="16"/>
        <v>4.2426406871192848</v>
      </c>
      <c r="C65" s="4">
        <f t="shared" si="16"/>
        <v>4</v>
      </c>
      <c r="D65" s="4">
        <f t="shared" si="16"/>
        <v>3.4641016151377544</v>
      </c>
      <c r="E65" s="4">
        <f t="shared" si="16"/>
        <v>2.8284271247461903</v>
      </c>
      <c r="F65" s="4">
        <f t="shared" si="15"/>
        <v>0</v>
      </c>
      <c r="G65" s="4">
        <f t="shared" si="15"/>
        <v>2</v>
      </c>
      <c r="H65" s="4">
        <f t="shared" si="15"/>
        <v>1.4142135623730951</v>
      </c>
      <c r="I65" s="4">
        <f t="shared" si="15"/>
        <v>0</v>
      </c>
      <c r="J65" s="4">
        <f t="shared" si="15"/>
        <v>0</v>
      </c>
      <c r="K65" s="4">
        <f t="shared" si="15"/>
        <v>0</v>
      </c>
    </row>
    <row r="66" spans="1:11" hidden="1" x14ac:dyDescent="0.25">
      <c r="A66" s="3">
        <v>6</v>
      </c>
      <c r="B66" s="4">
        <f t="shared" si="16"/>
        <v>4.4721359549995796</v>
      </c>
      <c r="C66" s="4">
        <f t="shared" si="16"/>
        <v>4.2426406871192848</v>
      </c>
      <c r="D66" s="4">
        <f t="shared" si="16"/>
        <v>3.6055512754639891</v>
      </c>
      <c r="E66" s="4">
        <f t="shared" si="16"/>
        <v>2.8284271247461903</v>
      </c>
      <c r="F66" s="4">
        <f t="shared" si="15"/>
        <v>0</v>
      </c>
      <c r="G66" s="4">
        <f t="shared" si="15"/>
        <v>2</v>
      </c>
      <c r="H66" s="4">
        <f t="shared" si="15"/>
        <v>1.4142135623730951</v>
      </c>
      <c r="I66" s="4">
        <f t="shared" si="15"/>
        <v>0</v>
      </c>
      <c r="J66" s="4">
        <f t="shared" si="15"/>
        <v>0</v>
      </c>
      <c r="K66" s="4">
        <f t="shared" si="15"/>
        <v>0</v>
      </c>
    </row>
    <row r="67" spans="1:11" hidden="1" x14ac:dyDescent="0.25">
      <c r="A67" s="3">
        <v>7</v>
      </c>
      <c r="B67" s="4">
        <f t="shared" si="16"/>
        <v>4.6904157598234297</v>
      </c>
      <c r="C67" s="4">
        <f t="shared" si="16"/>
        <v>4.2426406871192848</v>
      </c>
      <c r="D67" s="4">
        <f t="shared" si="16"/>
        <v>3.7416573867739413</v>
      </c>
      <c r="E67" s="4">
        <f t="shared" si="16"/>
        <v>3</v>
      </c>
      <c r="F67" s="4">
        <f t="shared" si="15"/>
        <v>0</v>
      </c>
      <c r="G67" s="4">
        <f t="shared" si="15"/>
        <v>2</v>
      </c>
      <c r="H67" s="4">
        <f t="shared" si="15"/>
        <v>1.4142135623730951</v>
      </c>
      <c r="I67" s="4">
        <f t="shared" si="15"/>
        <v>0</v>
      </c>
      <c r="J67" s="4">
        <f t="shared" si="15"/>
        <v>0</v>
      </c>
      <c r="K67" s="4">
        <f t="shared" si="15"/>
        <v>0</v>
      </c>
    </row>
    <row r="68" spans="1:11" hidden="1" x14ac:dyDescent="0.25">
      <c r="A68" s="3">
        <v>8</v>
      </c>
      <c r="B68" s="4">
        <f t="shared" si="16"/>
        <v>3.3166247903553998</v>
      </c>
      <c r="C68" s="4">
        <f t="shared" si="16"/>
        <v>3.1622776601683795</v>
      </c>
      <c r="D68" s="4">
        <f t="shared" si="16"/>
        <v>2.8284271247461903</v>
      </c>
      <c r="E68" s="4">
        <f t="shared" si="16"/>
        <v>2.2360679774997898</v>
      </c>
      <c r="F68" s="4">
        <f t="shared" si="15"/>
        <v>0</v>
      </c>
      <c r="G68" s="4">
        <f t="shared" si="15"/>
        <v>1.7320508075688772</v>
      </c>
      <c r="H68" s="4">
        <f t="shared" si="15"/>
        <v>1.4142135623730951</v>
      </c>
      <c r="I68" s="4">
        <f t="shared" si="15"/>
        <v>0</v>
      </c>
      <c r="J68" s="4">
        <f t="shared" si="15"/>
        <v>0</v>
      </c>
      <c r="K68" s="4">
        <f t="shared" si="15"/>
        <v>0</v>
      </c>
    </row>
    <row r="69" spans="1:11" hidden="1" x14ac:dyDescent="0.25">
      <c r="A69" s="3">
        <v>1</v>
      </c>
      <c r="B69" s="4">
        <f t="shared" si="16"/>
        <v>4.358898943540674</v>
      </c>
      <c r="C69" s="4">
        <f t="shared" si="16"/>
        <v>4.2426406871192848</v>
      </c>
      <c r="D69" s="4">
        <f t="shared" si="16"/>
        <v>3.7416573867739413</v>
      </c>
      <c r="E69" s="4">
        <f t="shared" si="16"/>
        <v>2.8284271247461903</v>
      </c>
      <c r="F69" s="4">
        <f t="shared" si="16"/>
        <v>0</v>
      </c>
      <c r="G69" s="4">
        <f t="shared" si="16"/>
        <v>2</v>
      </c>
      <c r="H69" s="4">
        <f t="shared" si="16"/>
        <v>1.4142135623730951</v>
      </c>
      <c r="I69" s="4">
        <f t="shared" si="16"/>
        <v>0</v>
      </c>
      <c r="J69" s="4">
        <f t="shared" si="16"/>
        <v>0</v>
      </c>
      <c r="K69" s="4">
        <f t="shared" si="16"/>
        <v>0</v>
      </c>
    </row>
    <row r="70" spans="1:11" hidden="1" x14ac:dyDescent="0.25">
      <c r="A70" s="3">
        <v>2</v>
      </c>
      <c r="B70" s="4">
        <f t="shared" ref="B70:K76" si="17">SQRT(B29)</f>
        <v>4.6904157598234297</v>
      </c>
      <c r="C70" s="4">
        <f t="shared" si="17"/>
        <v>4.358898943540674</v>
      </c>
      <c r="D70" s="4">
        <f t="shared" si="17"/>
        <v>3.872983346207417</v>
      </c>
      <c r="E70" s="4">
        <f t="shared" si="17"/>
        <v>2.8284271247461903</v>
      </c>
      <c r="F70" s="4">
        <f t="shared" si="17"/>
        <v>0</v>
      </c>
      <c r="G70" s="4">
        <f t="shared" si="17"/>
        <v>2</v>
      </c>
      <c r="H70" s="4">
        <f t="shared" si="17"/>
        <v>1.4142135623730951</v>
      </c>
      <c r="I70" s="4">
        <f t="shared" si="17"/>
        <v>0</v>
      </c>
      <c r="J70" s="4">
        <f t="shared" si="17"/>
        <v>0</v>
      </c>
      <c r="K70" s="4">
        <f t="shared" si="17"/>
        <v>0</v>
      </c>
    </row>
    <row r="71" spans="1:11" hidden="1" x14ac:dyDescent="0.25">
      <c r="A71" s="3">
        <v>3</v>
      </c>
      <c r="B71" s="4">
        <f t="shared" si="17"/>
        <v>4.6904157598234297</v>
      </c>
      <c r="C71" s="4">
        <f t="shared" si="17"/>
        <v>4.4721359549995796</v>
      </c>
      <c r="D71" s="4">
        <f t="shared" si="17"/>
        <v>3.7416573867739413</v>
      </c>
      <c r="E71" s="4">
        <f t="shared" si="17"/>
        <v>3</v>
      </c>
      <c r="F71" s="4">
        <f t="shared" si="17"/>
        <v>0</v>
      </c>
      <c r="G71" s="4">
        <f t="shared" si="17"/>
        <v>2</v>
      </c>
      <c r="H71" s="4">
        <f t="shared" si="17"/>
        <v>1.4142135623730951</v>
      </c>
      <c r="I71" s="4">
        <f t="shared" si="17"/>
        <v>0</v>
      </c>
      <c r="J71" s="4">
        <f t="shared" si="17"/>
        <v>0</v>
      </c>
      <c r="K71" s="4">
        <f t="shared" si="17"/>
        <v>0</v>
      </c>
    </row>
    <row r="72" spans="1:11" hidden="1" x14ac:dyDescent="0.25">
      <c r="A72" s="3">
        <v>4</v>
      </c>
      <c r="B72" s="4">
        <f t="shared" si="17"/>
        <v>4.4721359549995796</v>
      </c>
      <c r="C72" s="4">
        <f t="shared" si="17"/>
        <v>4.2426406871192848</v>
      </c>
      <c r="D72" s="4">
        <f t="shared" si="17"/>
        <v>3.7416573867739413</v>
      </c>
      <c r="E72" s="4">
        <f t="shared" si="17"/>
        <v>2.8284271247461903</v>
      </c>
      <c r="F72" s="4">
        <f t="shared" si="17"/>
        <v>0</v>
      </c>
      <c r="G72" s="4">
        <f t="shared" si="17"/>
        <v>2</v>
      </c>
      <c r="H72" s="4">
        <f t="shared" si="17"/>
        <v>1.4142135623730951</v>
      </c>
      <c r="I72" s="4">
        <f t="shared" si="17"/>
        <v>0</v>
      </c>
      <c r="J72" s="4">
        <f t="shared" si="17"/>
        <v>0</v>
      </c>
      <c r="K72" s="4">
        <f t="shared" si="17"/>
        <v>0</v>
      </c>
    </row>
    <row r="73" spans="1:11" hidden="1" x14ac:dyDescent="0.25">
      <c r="A73" s="3">
        <v>5</v>
      </c>
      <c r="B73" s="4">
        <f t="shared" si="17"/>
        <v>4.2426406871192848</v>
      </c>
      <c r="C73" s="4">
        <f t="shared" si="17"/>
        <v>4.1231056256176606</v>
      </c>
      <c r="D73" s="4">
        <f t="shared" si="17"/>
        <v>3.6055512754639891</v>
      </c>
      <c r="E73" s="4">
        <f t="shared" si="17"/>
        <v>2.8284271247461903</v>
      </c>
      <c r="F73" s="4">
        <f t="shared" si="17"/>
        <v>0</v>
      </c>
      <c r="G73" s="4">
        <f t="shared" si="17"/>
        <v>2</v>
      </c>
      <c r="H73" s="4">
        <f t="shared" si="17"/>
        <v>1.4142135623730951</v>
      </c>
      <c r="I73" s="4">
        <f t="shared" si="17"/>
        <v>0</v>
      </c>
      <c r="J73" s="4">
        <f t="shared" si="17"/>
        <v>0</v>
      </c>
      <c r="K73" s="4">
        <f t="shared" si="17"/>
        <v>0</v>
      </c>
    </row>
    <row r="74" spans="1:11" hidden="1" x14ac:dyDescent="0.25">
      <c r="A74" s="3">
        <v>6</v>
      </c>
      <c r="B74" s="4">
        <f t="shared" si="17"/>
        <v>4.358898943540674</v>
      </c>
      <c r="C74" s="4">
        <f t="shared" si="17"/>
        <v>4.2426406871192848</v>
      </c>
      <c r="D74" s="4">
        <f t="shared" si="17"/>
        <v>3.6055512754639891</v>
      </c>
      <c r="E74" s="4">
        <f t="shared" si="17"/>
        <v>3</v>
      </c>
      <c r="F74" s="4">
        <f t="shared" si="17"/>
        <v>0</v>
      </c>
      <c r="G74" s="4">
        <f t="shared" si="17"/>
        <v>2</v>
      </c>
      <c r="H74" s="4">
        <f t="shared" si="17"/>
        <v>1.4142135623730951</v>
      </c>
      <c r="I74" s="4">
        <f t="shared" si="17"/>
        <v>0</v>
      </c>
      <c r="J74" s="4">
        <f t="shared" si="17"/>
        <v>0</v>
      </c>
      <c r="K74" s="4">
        <f t="shared" si="17"/>
        <v>0</v>
      </c>
    </row>
    <row r="75" spans="1:11" hidden="1" x14ac:dyDescent="0.25">
      <c r="A75" s="3">
        <v>7</v>
      </c>
      <c r="B75" s="4">
        <f t="shared" si="17"/>
        <v>4.5825756949558398</v>
      </c>
      <c r="C75" s="4">
        <f t="shared" si="17"/>
        <v>4.358898943540674</v>
      </c>
      <c r="D75" s="4">
        <f t="shared" si="17"/>
        <v>3.7416573867739413</v>
      </c>
      <c r="E75" s="4">
        <f t="shared" si="17"/>
        <v>2.8284271247461903</v>
      </c>
      <c r="F75" s="4">
        <f t="shared" si="17"/>
        <v>0</v>
      </c>
      <c r="G75" s="4">
        <f t="shared" si="17"/>
        <v>2.2360679774997898</v>
      </c>
      <c r="H75" s="4">
        <f t="shared" si="17"/>
        <v>1.4142135623730951</v>
      </c>
      <c r="I75" s="4">
        <f t="shared" si="17"/>
        <v>0</v>
      </c>
      <c r="J75" s="4">
        <f t="shared" si="17"/>
        <v>0</v>
      </c>
      <c r="K75" s="4">
        <f t="shared" si="17"/>
        <v>0</v>
      </c>
    </row>
    <row r="76" spans="1:11" hidden="1" x14ac:dyDescent="0.25">
      <c r="A76" s="3">
        <v>8</v>
      </c>
      <c r="B76" s="4">
        <f t="shared" si="17"/>
        <v>3.4641016151377544</v>
      </c>
      <c r="C76" s="4">
        <f t="shared" si="17"/>
        <v>3.3166247903553998</v>
      </c>
      <c r="D76" s="4">
        <f t="shared" si="17"/>
        <v>2.8284271247461903</v>
      </c>
      <c r="E76" s="4">
        <f t="shared" si="17"/>
        <v>2.4494897427831779</v>
      </c>
      <c r="F76" s="4">
        <f t="shared" si="17"/>
        <v>0</v>
      </c>
      <c r="G76" s="4">
        <f t="shared" si="17"/>
        <v>1.7320508075688772</v>
      </c>
      <c r="H76" s="4">
        <f t="shared" si="17"/>
        <v>1.4142135623730951</v>
      </c>
      <c r="I76" s="4">
        <f t="shared" si="17"/>
        <v>0</v>
      </c>
      <c r="J76" s="4">
        <f t="shared" si="17"/>
        <v>0</v>
      </c>
      <c r="K76" s="4">
        <f t="shared" si="17"/>
        <v>0</v>
      </c>
    </row>
  </sheetData>
  <mergeCells count="10">
    <mergeCell ref="Y2:Z2"/>
    <mergeCell ref="A3:K3"/>
    <mergeCell ref="A11:K11"/>
    <mergeCell ref="A42:A44"/>
    <mergeCell ref="A1:B1"/>
    <mergeCell ref="C1:K1"/>
    <mergeCell ref="A2:C2"/>
    <mergeCell ref="E2:F2"/>
    <mergeCell ref="G2:K2"/>
    <mergeCell ref="V2:W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076CE-648F-4BAF-A7B9-B490B080503D}">
  <dimension ref="A1:Y76"/>
  <sheetViews>
    <sheetView showGridLines="0" zoomScaleNormal="100" workbookViewId="0">
      <selection activeCell="U48" sqref="U48"/>
    </sheetView>
  </sheetViews>
  <sheetFormatPr defaultColWidth="8.85546875" defaultRowHeight="15" x14ac:dyDescent="0.25"/>
  <cols>
    <col min="1" max="1" width="17.28515625" style="3" customWidth="1"/>
    <col min="2" max="2" width="11.85546875" style="1" customWidth="1"/>
    <col min="3" max="8" width="16.5703125" style="1" bestFit="1" customWidth="1"/>
    <col min="9" max="10" width="14" style="1" customWidth="1"/>
    <col min="11" max="11" width="5.85546875" style="1" hidden="1" customWidth="1"/>
    <col min="12" max="17" width="12.28515625" style="1" hidden="1" customWidth="1"/>
    <col min="18" max="18" width="7.85546875" style="1" hidden="1" customWidth="1"/>
    <col min="19" max="19" width="7.7109375" style="1" hidden="1" customWidth="1"/>
    <col min="20" max="20" width="14.5703125" style="1" customWidth="1"/>
    <col min="21" max="21" width="12.7109375" style="1" customWidth="1"/>
    <col min="22" max="22" width="11" style="1" customWidth="1"/>
    <col min="23" max="23" width="4.7109375" style="1" customWidth="1"/>
    <col min="24" max="24" width="12.140625" style="1" customWidth="1"/>
    <col min="25" max="25" width="13.42578125" style="1" customWidth="1"/>
    <col min="26" max="16384" width="8.85546875" style="1"/>
  </cols>
  <sheetData>
    <row r="1" spans="1:25" ht="54.75" customHeight="1" x14ac:dyDescent="0.25">
      <c r="A1" s="43" t="s">
        <v>75</v>
      </c>
      <c r="B1" s="44"/>
      <c r="C1" s="45" t="s">
        <v>20</v>
      </c>
      <c r="D1" s="46"/>
      <c r="E1" s="46"/>
      <c r="F1" s="46"/>
      <c r="G1" s="46"/>
      <c r="H1" s="46"/>
      <c r="I1" s="46"/>
      <c r="J1" s="47"/>
      <c r="T1" s="34"/>
      <c r="U1" s="38"/>
      <c r="V1" s="37" t="s">
        <v>76</v>
      </c>
    </row>
    <row r="2" spans="1:25" ht="18" x14ac:dyDescent="0.25">
      <c r="A2" s="48" t="s">
        <v>21</v>
      </c>
      <c r="B2" s="49"/>
      <c r="C2" s="50"/>
      <c r="D2" s="6">
        <v>15</v>
      </c>
      <c r="E2" s="35" t="s">
        <v>30</v>
      </c>
      <c r="F2" s="51">
        <v>45279</v>
      </c>
      <c r="G2" s="49"/>
      <c r="H2" s="49"/>
      <c r="I2" s="49"/>
      <c r="J2" s="50"/>
      <c r="K2" s="1" t="s">
        <v>1</v>
      </c>
      <c r="L2" s="1">
        <f xml:space="preserve"> (101.325 * ((1 - 2.557 *$D$2* 0.00001) ^ 5.2561))*1000</f>
        <v>101120.89777241502</v>
      </c>
      <c r="U2" s="42" t="s">
        <v>71</v>
      </c>
      <c r="V2" s="42"/>
      <c r="X2" s="42" t="str">
        <f>A1</f>
        <v>FHB680-0,25m² G4+F8 - 32794</v>
      </c>
      <c r="Y2" s="42"/>
    </row>
    <row r="3" spans="1:25" ht="30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U3" s="17" t="s">
        <v>32</v>
      </c>
      <c r="V3" s="17" t="s">
        <v>31</v>
      </c>
      <c r="X3" s="17" t="s">
        <v>32</v>
      </c>
      <c r="Y3" s="17" t="s">
        <v>31</v>
      </c>
    </row>
    <row r="4" spans="1:25" x14ac:dyDescent="0.25">
      <c r="A4" s="7" t="s">
        <v>13</v>
      </c>
      <c r="B4" s="7"/>
      <c r="C4" s="7"/>
      <c r="D4" s="7"/>
      <c r="E4" s="7"/>
      <c r="F4" s="7"/>
      <c r="G4" s="7"/>
      <c r="H4" s="7"/>
      <c r="I4" s="7"/>
      <c r="J4" s="7"/>
      <c r="U4" s="18">
        <v>0</v>
      </c>
      <c r="V4" s="18">
        <v>810</v>
      </c>
      <c r="X4" s="18">
        <v>0</v>
      </c>
      <c r="Y4" s="18">
        <v>800</v>
      </c>
    </row>
    <row r="5" spans="1:25" x14ac:dyDescent="0.25">
      <c r="A5" s="8" t="s">
        <v>11</v>
      </c>
      <c r="B5" s="7" t="s">
        <v>14</v>
      </c>
      <c r="C5" s="7" t="s">
        <v>24</v>
      </c>
      <c r="D5" s="7" t="s">
        <v>25</v>
      </c>
      <c r="E5" s="7" t="s">
        <v>15</v>
      </c>
      <c r="F5" s="7" t="s">
        <v>26</v>
      </c>
      <c r="G5" s="7" t="s">
        <v>27</v>
      </c>
      <c r="H5" s="7" t="s">
        <v>28</v>
      </c>
      <c r="I5" s="7" t="s">
        <v>29</v>
      </c>
      <c r="J5" s="7" t="s">
        <v>29</v>
      </c>
      <c r="U5" s="18">
        <v>3.9375062238169334</v>
      </c>
      <c r="V5" s="18">
        <v>778.98106552839999</v>
      </c>
      <c r="X5" s="18">
        <f>B37/9.82</f>
        <v>4.7186592768857887</v>
      </c>
      <c r="Y5" s="18">
        <f>B39</f>
        <v>771.66125692356832</v>
      </c>
    </row>
    <row r="6" spans="1:25" ht="18" x14ac:dyDescent="0.25">
      <c r="A6" s="8" t="s">
        <v>2</v>
      </c>
      <c r="B6" s="6">
        <v>20</v>
      </c>
      <c r="C6" s="6">
        <v>20</v>
      </c>
      <c r="D6" s="6">
        <v>20</v>
      </c>
      <c r="E6" s="6">
        <v>20</v>
      </c>
      <c r="F6" s="6">
        <v>20</v>
      </c>
      <c r="G6" s="6">
        <v>20</v>
      </c>
      <c r="H6" s="6">
        <v>20</v>
      </c>
      <c r="I6" s="6">
        <v>20</v>
      </c>
      <c r="J6" s="6">
        <v>20</v>
      </c>
      <c r="K6" s="1" t="s">
        <v>33</v>
      </c>
      <c r="L6" s="1">
        <f t="shared" ref="L6:R6" si="0">3.25*B7^2+18.6*B7+692</f>
        <v>2079.8000000000002</v>
      </c>
      <c r="M6" s="1">
        <f t="shared" si="0"/>
        <v>2079.8000000000002</v>
      </c>
      <c r="N6" s="1">
        <f t="shared" si="0"/>
        <v>2079.8000000000002</v>
      </c>
      <c r="O6" s="1">
        <f t="shared" si="0"/>
        <v>2079.8000000000002</v>
      </c>
      <c r="P6" s="1">
        <f t="shared" si="0"/>
        <v>2079.8000000000002</v>
      </c>
      <c r="Q6" s="1">
        <f t="shared" si="0"/>
        <v>2079.8000000000002</v>
      </c>
      <c r="R6" s="5">
        <f t="shared" si="0"/>
        <v>2079.8000000000002</v>
      </c>
      <c r="S6" s="5">
        <f>3.25*J7^2+18.6*J7+692</f>
        <v>2079.8000000000002</v>
      </c>
      <c r="U6" s="18">
        <v>11.613506361077441</v>
      </c>
      <c r="V6" s="18">
        <v>694.28792206742753</v>
      </c>
      <c r="X6" s="18">
        <f>C37/9.82</f>
        <v>11.741783689199991</v>
      </c>
      <c r="Y6" s="18">
        <f>C39</f>
        <v>724.75526783798637</v>
      </c>
    </row>
    <row r="7" spans="1:25" x14ac:dyDescent="0.25">
      <c r="A7" s="8" t="s">
        <v>3</v>
      </c>
      <c r="B7" s="6">
        <v>18</v>
      </c>
      <c r="C7" s="6">
        <v>18</v>
      </c>
      <c r="D7" s="6">
        <v>18</v>
      </c>
      <c r="E7" s="6">
        <v>18</v>
      </c>
      <c r="F7" s="6">
        <v>18</v>
      </c>
      <c r="G7" s="6">
        <v>18</v>
      </c>
      <c r="H7" s="6">
        <v>18</v>
      </c>
      <c r="I7" s="6">
        <v>18</v>
      </c>
      <c r="J7" s="6">
        <v>18</v>
      </c>
      <c r="K7" s="1" t="s">
        <v>34</v>
      </c>
      <c r="L7" s="1">
        <f t="shared" ref="L7:R7" si="1">L6-($L$2*(B6-B7)/1500)</f>
        <v>1944.9721363034469</v>
      </c>
      <c r="M7" s="1">
        <f t="shared" si="1"/>
        <v>1944.9721363034469</v>
      </c>
      <c r="N7" s="1">
        <f t="shared" si="1"/>
        <v>1944.9721363034469</v>
      </c>
      <c r="O7" s="1">
        <f t="shared" si="1"/>
        <v>1944.9721363034469</v>
      </c>
      <c r="P7" s="1">
        <f t="shared" si="1"/>
        <v>1944.9721363034469</v>
      </c>
      <c r="Q7" s="1">
        <f t="shared" si="1"/>
        <v>1944.9721363034469</v>
      </c>
      <c r="R7" s="5">
        <f t="shared" si="1"/>
        <v>1944.9721363034469</v>
      </c>
      <c r="S7" s="5">
        <f>S6-($L$2*(J6-J7)/1500)</f>
        <v>1944.9721363034469</v>
      </c>
      <c r="U7" s="18">
        <v>21.225304237069142</v>
      </c>
      <c r="V7" s="18">
        <v>537.70967971652567</v>
      </c>
      <c r="X7" s="18">
        <f>D37/9.82</f>
        <v>21.656328231480888</v>
      </c>
      <c r="Y7" s="18">
        <f>D39</f>
        <v>658.98427539652062</v>
      </c>
    </row>
    <row r="8" spans="1:25" x14ac:dyDescent="0.25">
      <c r="A8" s="9" t="s">
        <v>4</v>
      </c>
      <c r="B8" s="10">
        <f>L8</f>
        <v>1.1927481547926739</v>
      </c>
      <c r="C8" s="10">
        <f>M8</f>
        <v>1.1927481547926739</v>
      </c>
      <c r="D8" s="10">
        <f>N8</f>
        <v>1.1927481547926739</v>
      </c>
      <c r="E8" s="10">
        <f>O8</f>
        <v>1.1927481547926739</v>
      </c>
      <c r="F8" s="10">
        <f t="shared" ref="F8:H8" si="2">Q8</f>
        <v>1.1927481547926739</v>
      </c>
      <c r="G8" s="10">
        <f t="shared" si="2"/>
        <v>1.1927481547926739</v>
      </c>
      <c r="H8" s="10">
        <f t="shared" si="2"/>
        <v>1.1927481547926739</v>
      </c>
      <c r="I8" s="10">
        <f>R8</f>
        <v>1.1927481547926739</v>
      </c>
      <c r="J8" s="10">
        <f>S8</f>
        <v>1.1927481547926739</v>
      </c>
      <c r="K8" s="2" t="s">
        <v>5</v>
      </c>
      <c r="L8" s="1">
        <f t="shared" ref="L8:R8" si="3">($L$2-0.378*L7)/(287.1*(B6+273.15))</f>
        <v>1.1927481547926739</v>
      </c>
      <c r="M8" s="1">
        <f t="shared" si="3"/>
        <v>1.1927481547926739</v>
      </c>
      <c r="N8" s="1">
        <f t="shared" si="3"/>
        <v>1.1927481547926739</v>
      </c>
      <c r="O8" s="1">
        <f t="shared" si="3"/>
        <v>1.1927481547926739</v>
      </c>
      <c r="P8" s="1">
        <f t="shared" si="3"/>
        <v>1.1927481547926739</v>
      </c>
      <c r="Q8" s="1">
        <f t="shared" si="3"/>
        <v>1.1927481547926739</v>
      </c>
      <c r="R8" s="5">
        <f t="shared" si="3"/>
        <v>1.1927481547926739</v>
      </c>
      <c r="S8" s="5">
        <f>($L$2-0.378*S7)/(287.1*(J6+273.15))</f>
        <v>1.1927481547926739</v>
      </c>
      <c r="U8" s="18">
        <v>31.098656110971891</v>
      </c>
      <c r="V8" s="18">
        <v>429.63726389905491</v>
      </c>
      <c r="X8" s="18">
        <f>E37/9.82</f>
        <v>36.523216235653287</v>
      </c>
      <c r="Y8" s="18">
        <f>E39</f>
        <v>544.44891574818723</v>
      </c>
    </row>
    <row r="9" spans="1:25" ht="18" x14ac:dyDescent="0.25">
      <c r="A9" s="9" t="s">
        <v>35</v>
      </c>
      <c r="B9" s="10">
        <f>B8*(B10+$L$2)/$L$2</f>
        <v>1.1930902175833626</v>
      </c>
      <c r="C9" s="10">
        <f>C8*(C10+$L$2)/$L$2</f>
        <v>1.193927681657118</v>
      </c>
      <c r="D9" s="10">
        <f>D8*(D10+$L$2)/$L$2</f>
        <v>1.1951072085215619</v>
      </c>
      <c r="E9" s="10">
        <f>E8*(E10+$L$2)/$L$2</f>
        <v>1.1968764988182283</v>
      </c>
      <c r="F9" s="10">
        <f t="shared" ref="F9:J9" si="4">F8*(F10+$L$2)/$L$2</f>
        <v>1.1986457891148943</v>
      </c>
      <c r="G9" s="10">
        <f t="shared" si="4"/>
        <v>1.2004150794115604</v>
      </c>
      <c r="H9" s="10">
        <f t="shared" si="4"/>
        <v>1.2013587009031157</v>
      </c>
      <c r="I9" s="10">
        <f t="shared" si="4"/>
        <v>1.1927481547926739</v>
      </c>
      <c r="J9" s="10">
        <f t="shared" si="4"/>
        <v>1.1927481547926739</v>
      </c>
      <c r="K9" s="2"/>
      <c r="U9" s="18">
        <v>36.065295100133611</v>
      </c>
      <c r="V9" s="18">
        <v>377.44871089143004</v>
      </c>
      <c r="X9" s="18">
        <f>F37/9.82</f>
        <v>51.393030813220555</v>
      </c>
      <c r="Y9" s="18">
        <f>F39</f>
        <v>399.9729579065762</v>
      </c>
    </row>
    <row r="10" spans="1:25" ht="20.25" customHeight="1" x14ac:dyDescent="0.25">
      <c r="A10" s="8" t="s">
        <v>40</v>
      </c>
      <c r="B10" s="6">
        <v>29</v>
      </c>
      <c r="C10" s="6">
        <v>100</v>
      </c>
      <c r="D10" s="6">
        <v>200</v>
      </c>
      <c r="E10" s="6">
        <v>350</v>
      </c>
      <c r="F10" s="6">
        <v>500</v>
      </c>
      <c r="G10" s="6">
        <v>650</v>
      </c>
      <c r="H10" s="6">
        <v>730</v>
      </c>
      <c r="I10" s="6"/>
      <c r="J10" s="6"/>
      <c r="K10" s="1" t="s">
        <v>6</v>
      </c>
      <c r="L10" s="1">
        <f>1/L8</f>
        <v>0.8383999555830981</v>
      </c>
      <c r="M10" s="1">
        <f t="shared" ref="M10:S10" si="5">1/M8</f>
        <v>0.8383999555830981</v>
      </c>
      <c r="N10" s="1">
        <f t="shared" si="5"/>
        <v>0.8383999555830981</v>
      </c>
      <c r="O10" s="1">
        <f>1/O8</f>
        <v>0.8383999555830981</v>
      </c>
      <c r="P10" s="1">
        <f t="shared" si="5"/>
        <v>0.8383999555830981</v>
      </c>
      <c r="Q10" s="1">
        <f>1/Q8</f>
        <v>0.8383999555830981</v>
      </c>
      <c r="R10" s="1">
        <f>1/R8</f>
        <v>0.8383999555830981</v>
      </c>
      <c r="S10" s="1">
        <f t="shared" si="5"/>
        <v>0.8383999555830981</v>
      </c>
      <c r="U10" s="18">
        <v>51.120507610559912</v>
      </c>
      <c r="V10" s="18">
        <v>261.70389112583399</v>
      </c>
      <c r="X10" s="18">
        <f>G37/9.82</f>
        <v>66.483090721103238</v>
      </c>
      <c r="Y10" s="18">
        <f>G39</f>
        <v>312.6730810945686</v>
      </c>
    </row>
    <row r="11" spans="1:25" ht="15.75" x14ac:dyDescent="0.25">
      <c r="A11" s="40" t="s">
        <v>12</v>
      </c>
      <c r="B11" s="40"/>
      <c r="C11" s="40"/>
      <c r="D11" s="40"/>
      <c r="E11" s="40"/>
      <c r="F11" s="40"/>
      <c r="G11" s="40"/>
      <c r="H11" s="40"/>
      <c r="I11" s="40"/>
      <c r="J11" s="40"/>
      <c r="U11" s="18">
        <v>61.201629327902239</v>
      </c>
      <c r="V11" s="18">
        <v>184.80529959163675</v>
      </c>
      <c r="X11" s="18">
        <f>H37/9.82</f>
        <v>74.338085539714868</v>
      </c>
      <c r="Y11" s="18">
        <f>H39</f>
        <v>0</v>
      </c>
    </row>
    <row r="12" spans="1:25" x14ac:dyDescent="0.25">
      <c r="A12" s="8">
        <v>1</v>
      </c>
      <c r="B12" s="11">
        <v>15</v>
      </c>
      <c r="C12" s="11">
        <v>13</v>
      </c>
      <c r="D12" s="11">
        <v>12</v>
      </c>
      <c r="E12" s="11">
        <v>8</v>
      </c>
      <c r="F12" s="11">
        <v>5</v>
      </c>
      <c r="G12" s="11">
        <v>3</v>
      </c>
      <c r="H12" s="11"/>
      <c r="I12" s="11"/>
      <c r="J12" s="11"/>
      <c r="T12" s="12"/>
      <c r="U12" s="18">
        <v>69.75560081466395</v>
      </c>
      <c r="V12" s="18">
        <v>0</v>
      </c>
      <c r="X12" s="18"/>
      <c r="Y12" s="18"/>
    </row>
    <row r="13" spans="1:25" x14ac:dyDescent="0.25">
      <c r="A13" s="8">
        <v>2</v>
      </c>
      <c r="B13" s="11">
        <v>18</v>
      </c>
      <c r="C13" s="11">
        <v>15</v>
      </c>
      <c r="D13" s="11">
        <v>13</v>
      </c>
      <c r="E13" s="11">
        <v>9</v>
      </c>
      <c r="F13" s="11">
        <v>5</v>
      </c>
      <c r="G13" s="11">
        <v>3</v>
      </c>
      <c r="H13" s="11"/>
      <c r="I13" s="11"/>
      <c r="J13" s="11"/>
    </row>
    <row r="14" spans="1:25" x14ac:dyDescent="0.25">
      <c r="A14" s="8">
        <v>3</v>
      </c>
      <c r="B14" s="11">
        <v>20</v>
      </c>
      <c r="C14" s="11">
        <v>18</v>
      </c>
      <c r="D14" s="11">
        <v>15</v>
      </c>
      <c r="E14" s="11">
        <v>9</v>
      </c>
      <c r="F14" s="11">
        <v>5</v>
      </c>
      <c r="G14" s="11">
        <v>3</v>
      </c>
      <c r="H14" s="11"/>
      <c r="I14" s="11"/>
      <c r="J14" s="11"/>
      <c r="Y14" s="13"/>
    </row>
    <row r="15" spans="1:25" x14ac:dyDescent="0.25">
      <c r="A15" s="8">
        <v>4</v>
      </c>
      <c r="B15" s="11">
        <v>20</v>
      </c>
      <c r="C15" s="11">
        <v>18</v>
      </c>
      <c r="D15" s="11">
        <v>15</v>
      </c>
      <c r="E15" s="11">
        <v>9</v>
      </c>
      <c r="F15" s="11">
        <v>5</v>
      </c>
      <c r="G15" s="11">
        <v>3</v>
      </c>
      <c r="H15" s="11"/>
      <c r="I15" s="11"/>
      <c r="J15" s="11"/>
    </row>
    <row r="16" spans="1:25" x14ac:dyDescent="0.25">
      <c r="A16" s="8">
        <v>5</v>
      </c>
      <c r="B16" s="11">
        <v>18</v>
      </c>
      <c r="C16" s="11">
        <v>16</v>
      </c>
      <c r="D16" s="11">
        <v>13</v>
      </c>
      <c r="E16" s="11">
        <v>9</v>
      </c>
      <c r="F16" s="11">
        <v>5</v>
      </c>
      <c r="G16" s="11">
        <v>3</v>
      </c>
      <c r="H16" s="11"/>
      <c r="I16" s="11"/>
      <c r="J16" s="11"/>
    </row>
    <row r="17" spans="1:10" x14ac:dyDescent="0.25">
      <c r="A17" s="8">
        <v>6</v>
      </c>
      <c r="B17" s="11">
        <v>18</v>
      </c>
      <c r="C17" s="11">
        <v>16</v>
      </c>
      <c r="D17" s="11">
        <v>13</v>
      </c>
      <c r="E17" s="11">
        <v>9</v>
      </c>
      <c r="F17" s="11">
        <v>5</v>
      </c>
      <c r="G17" s="11">
        <v>3</v>
      </c>
      <c r="H17" s="11"/>
      <c r="I17" s="11"/>
      <c r="J17" s="11"/>
    </row>
    <row r="18" spans="1:10" x14ac:dyDescent="0.25">
      <c r="A18" s="8">
        <v>7</v>
      </c>
      <c r="B18" s="11">
        <v>18</v>
      </c>
      <c r="C18" s="11">
        <v>16</v>
      </c>
      <c r="D18" s="11">
        <v>14</v>
      </c>
      <c r="E18" s="11">
        <v>9</v>
      </c>
      <c r="F18" s="11">
        <v>5</v>
      </c>
      <c r="G18" s="11">
        <v>3</v>
      </c>
      <c r="H18" s="11"/>
      <c r="I18" s="11"/>
      <c r="J18" s="11"/>
    </row>
    <row r="19" spans="1:10" x14ac:dyDescent="0.25">
      <c r="A19" s="8">
        <v>8</v>
      </c>
      <c r="B19" s="11">
        <v>10</v>
      </c>
      <c r="C19" s="11">
        <v>10</v>
      </c>
      <c r="D19" s="11">
        <v>8</v>
      </c>
      <c r="E19" s="11">
        <v>6</v>
      </c>
      <c r="F19" s="11">
        <v>3</v>
      </c>
      <c r="G19" s="11">
        <v>2</v>
      </c>
      <c r="H19" s="11"/>
      <c r="I19" s="11"/>
      <c r="J19" s="11"/>
    </row>
    <row r="20" spans="1:10" x14ac:dyDescent="0.25">
      <c r="A20" s="8">
        <v>1</v>
      </c>
      <c r="B20" s="11">
        <v>16</v>
      </c>
      <c r="C20" s="11">
        <v>15</v>
      </c>
      <c r="D20" s="11">
        <v>11</v>
      </c>
      <c r="E20" s="11">
        <v>8</v>
      </c>
      <c r="F20" s="11">
        <v>5</v>
      </c>
      <c r="G20" s="11">
        <v>3</v>
      </c>
      <c r="H20" s="11"/>
      <c r="I20" s="11"/>
      <c r="J20" s="11"/>
    </row>
    <row r="21" spans="1:10" x14ac:dyDescent="0.25">
      <c r="A21" s="8">
        <v>2</v>
      </c>
      <c r="B21" s="11">
        <v>20</v>
      </c>
      <c r="C21" s="11">
        <v>18</v>
      </c>
      <c r="D21" s="11">
        <v>15</v>
      </c>
      <c r="E21" s="11">
        <v>9</v>
      </c>
      <c r="F21" s="11">
        <v>5</v>
      </c>
      <c r="G21" s="11">
        <v>3</v>
      </c>
      <c r="H21" s="11"/>
      <c r="I21" s="11"/>
      <c r="J21" s="11"/>
    </row>
    <row r="22" spans="1:10" x14ac:dyDescent="0.25">
      <c r="A22" s="8">
        <v>3</v>
      </c>
      <c r="B22" s="11">
        <v>21</v>
      </c>
      <c r="C22" s="11">
        <v>18</v>
      </c>
      <c r="D22" s="11">
        <v>15</v>
      </c>
      <c r="E22" s="11">
        <v>9</v>
      </c>
      <c r="F22" s="11">
        <v>5</v>
      </c>
      <c r="G22" s="11">
        <v>3</v>
      </c>
      <c r="H22" s="11"/>
      <c r="I22" s="11"/>
      <c r="J22" s="11"/>
    </row>
    <row r="23" spans="1:10" x14ac:dyDescent="0.25">
      <c r="A23" s="8">
        <v>4</v>
      </c>
      <c r="B23" s="11">
        <v>19</v>
      </c>
      <c r="C23" s="11">
        <v>17</v>
      </c>
      <c r="D23" s="11">
        <v>14</v>
      </c>
      <c r="E23" s="11">
        <v>9</v>
      </c>
      <c r="F23" s="11">
        <v>5</v>
      </c>
      <c r="G23" s="11">
        <v>3</v>
      </c>
      <c r="H23" s="11"/>
      <c r="I23" s="11"/>
      <c r="J23" s="11"/>
    </row>
    <row r="24" spans="1:10" x14ac:dyDescent="0.25">
      <c r="A24" s="8">
        <v>5</v>
      </c>
      <c r="B24" s="11">
        <v>16</v>
      </c>
      <c r="C24" s="11">
        <v>14</v>
      </c>
      <c r="D24" s="11">
        <v>12</v>
      </c>
      <c r="E24" s="11">
        <v>8</v>
      </c>
      <c r="F24" s="11">
        <v>5</v>
      </c>
      <c r="G24" s="11">
        <v>3</v>
      </c>
      <c r="H24" s="11"/>
      <c r="I24" s="11"/>
      <c r="J24" s="11"/>
    </row>
    <row r="25" spans="1:10" x14ac:dyDescent="0.25">
      <c r="A25" s="8">
        <v>6</v>
      </c>
      <c r="B25" s="11">
        <v>18</v>
      </c>
      <c r="C25" s="11">
        <v>16</v>
      </c>
      <c r="D25" s="11">
        <v>13</v>
      </c>
      <c r="E25" s="11">
        <v>8</v>
      </c>
      <c r="F25" s="11">
        <v>4</v>
      </c>
      <c r="G25" s="11">
        <v>3</v>
      </c>
      <c r="H25" s="11"/>
      <c r="I25" s="11"/>
      <c r="J25" s="11"/>
    </row>
    <row r="26" spans="1:10" x14ac:dyDescent="0.25">
      <c r="A26" s="8">
        <v>7</v>
      </c>
      <c r="B26" s="11">
        <v>18</v>
      </c>
      <c r="C26" s="11">
        <v>16</v>
      </c>
      <c r="D26" s="11">
        <v>13</v>
      </c>
      <c r="E26" s="11">
        <v>9</v>
      </c>
      <c r="F26" s="11">
        <v>5</v>
      </c>
      <c r="G26" s="11">
        <v>3</v>
      </c>
      <c r="H26" s="11"/>
      <c r="I26" s="11"/>
      <c r="J26" s="11"/>
    </row>
    <row r="27" spans="1:10" x14ac:dyDescent="0.25">
      <c r="A27" s="8">
        <v>8</v>
      </c>
      <c r="B27" s="11">
        <v>11</v>
      </c>
      <c r="C27" s="11">
        <v>10</v>
      </c>
      <c r="D27" s="11">
        <v>9</v>
      </c>
      <c r="E27" s="11">
        <v>5</v>
      </c>
      <c r="F27" s="11">
        <v>3</v>
      </c>
      <c r="G27" s="11">
        <v>2</v>
      </c>
      <c r="H27" s="11"/>
      <c r="I27" s="11"/>
      <c r="J27" s="11"/>
    </row>
    <row r="28" spans="1:10" x14ac:dyDescent="0.25">
      <c r="A28" s="8">
        <v>1</v>
      </c>
      <c r="B28" s="11">
        <v>16</v>
      </c>
      <c r="C28" s="11">
        <v>12</v>
      </c>
      <c r="D28" s="11">
        <v>10</v>
      </c>
      <c r="E28" s="11">
        <v>9</v>
      </c>
      <c r="F28" s="11">
        <f>MAX(F12,F20)</f>
        <v>5</v>
      </c>
      <c r="G28" s="11">
        <f>MAX(G12,G20)</f>
        <v>3</v>
      </c>
      <c r="H28" s="11">
        <f>MAX(H12,H20)</f>
        <v>0</v>
      </c>
      <c r="I28" s="11"/>
      <c r="J28" s="11"/>
    </row>
    <row r="29" spans="1:10" x14ac:dyDescent="0.25">
      <c r="A29" s="8">
        <v>2</v>
      </c>
      <c r="B29" s="11">
        <v>18</v>
      </c>
      <c r="C29" s="11">
        <v>15</v>
      </c>
      <c r="D29" s="11">
        <v>14</v>
      </c>
      <c r="E29" s="11">
        <v>10</v>
      </c>
      <c r="F29" s="11">
        <f t="shared" ref="F29:G35" si="6">MAX(F13,F21)</f>
        <v>5</v>
      </c>
      <c r="G29" s="11">
        <f t="shared" si="6"/>
        <v>3</v>
      </c>
      <c r="H29" s="11">
        <f t="shared" ref="H29:H35" si="7">MAX(H13,H21)</f>
        <v>0</v>
      </c>
      <c r="I29" s="11"/>
      <c r="J29" s="11"/>
    </row>
    <row r="30" spans="1:10" x14ac:dyDescent="0.25">
      <c r="A30" s="8">
        <v>3</v>
      </c>
      <c r="B30" s="11">
        <v>20</v>
      </c>
      <c r="C30" s="11">
        <v>16</v>
      </c>
      <c r="D30" s="11">
        <v>13</v>
      </c>
      <c r="E30" s="11">
        <v>10</v>
      </c>
      <c r="F30" s="11">
        <f t="shared" si="6"/>
        <v>5</v>
      </c>
      <c r="G30" s="11">
        <f t="shared" si="6"/>
        <v>3</v>
      </c>
      <c r="H30" s="11">
        <f t="shared" si="7"/>
        <v>0</v>
      </c>
      <c r="I30" s="11"/>
      <c r="J30" s="11"/>
    </row>
    <row r="31" spans="1:10" x14ac:dyDescent="0.25">
      <c r="A31" s="8">
        <v>4</v>
      </c>
      <c r="B31" s="11">
        <v>20</v>
      </c>
      <c r="C31" s="11">
        <v>16</v>
      </c>
      <c r="D31" s="11">
        <v>13</v>
      </c>
      <c r="E31" s="11">
        <v>10</v>
      </c>
      <c r="F31" s="11">
        <f t="shared" si="6"/>
        <v>5</v>
      </c>
      <c r="G31" s="11">
        <f t="shared" si="6"/>
        <v>3</v>
      </c>
      <c r="H31" s="11">
        <f t="shared" si="7"/>
        <v>0</v>
      </c>
      <c r="I31" s="11"/>
      <c r="J31" s="11"/>
    </row>
    <row r="32" spans="1:10" x14ac:dyDescent="0.25">
      <c r="A32" s="8">
        <v>5</v>
      </c>
      <c r="B32" s="11">
        <v>20</v>
      </c>
      <c r="C32" s="11">
        <v>17</v>
      </c>
      <c r="D32" s="11">
        <v>13</v>
      </c>
      <c r="E32" s="11">
        <v>10</v>
      </c>
      <c r="F32" s="11">
        <f t="shared" si="6"/>
        <v>5</v>
      </c>
      <c r="G32" s="11">
        <f t="shared" si="6"/>
        <v>3</v>
      </c>
      <c r="H32" s="11">
        <f t="shared" si="7"/>
        <v>0</v>
      </c>
      <c r="I32" s="11"/>
      <c r="J32" s="11"/>
    </row>
    <row r="33" spans="1:19" x14ac:dyDescent="0.25">
      <c r="A33" s="8">
        <v>6</v>
      </c>
      <c r="B33" s="11">
        <v>20</v>
      </c>
      <c r="C33" s="11">
        <v>18</v>
      </c>
      <c r="D33" s="11">
        <v>14</v>
      </c>
      <c r="E33" s="11">
        <v>10</v>
      </c>
      <c r="F33" s="11">
        <f t="shared" si="6"/>
        <v>5</v>
      </c>
      <c r="G33" s="11">
        <f t="shared" si="6"/>
        <v>3</v>
      </c>
      <c r="H33" s="11">
        <f t="shared" si="7"/>
        <v>0</v>
      </c>
      <c r="I33" s="11"/>
      <c r="J33" s="11"/>
    </row>
    <row r="34" spans="1:19" x14ac:dyDescent="0.25">
      <c r="A34" s="8">
        <v>7</v>
      </c>
      <c r="B34" s="11">
        <v>20</v>
      </c>
      <c r="C34" s="11">
        <v>19</v>
      </c>
      <c r="D34" s="11">
        <v>15</v>
      </c>
      <c r="E34" s="11">
        <v>10</v>
      </c>
      <c r="F34" s="11">
        <f t="shared" si="6"/>
        <v>5</v>
      </c>
      <c r="G34" s="11">
        <f t="shared" si="6"/>
        <v>3</v>
      </c>
      <c r="H34" s="11">
        <f t="shared" si="7"/>
        <v>0</v>
      </c>
      <c r="I34" s="11"/>
      <c r="J34" s="11"/>
    </row>
    <row r="35" spans="1:19" x14ac:dyDescent="0.25">
      <c r="A35" s="8">
        <v>8</v>
      </c>
      <c r="B35" s="11">
        <v>10</v>
      </c>
      <c r="C35" s="11">
        <v>11</v>
      </c>
      <c r="D35" s="11">
        <v>9</v>
      </c>
      <c r="E35" s="11">
        <v>7</v>
      </c>
      <c r="F35" s="11">
        <f t="shared" si="6"/>
        <v>3</v>
      </c>
      <c r="G35" s="11">
        <f t="shared" si="6"/>
        <v>2</v>
      </c>
      <c r="H35" s="11">
        <f t="shared" si="7"/>
        <v>0</v>
      </c>
      <c r="I35" s="11"/>
      <c r="J35" s="11"/>
    </row>
    <row r="36" spans="1:19" x14ac:dyDescent="0.25">
      <c r="A36" s="8" t="s">
        <v>36</v>
      </c>
      <c r="B36" s="11">
        <f>POWER(((SUM(B53:B76))/24),2)</f>
        <v>17.337234099018449</v>
      </c>
      <c r="C36" s="11">
        <f t="shared" ref="C36:D36" si="8">POWER(((SUM(C53:C76))/24),2)</f>
        <v>15.304315827943906</v>
      </c>
      <c r="D36" s="11">
        <f t="shared" si="8"/>
        <v>12.665143233142331</v>
      </c>
      <c r="E36" s="11">
        <f>POWER(((SUM(E53:E76))/24),2)</f>
        <v>8.6579834341153212</v>
      </c>
      <c r="F36" s="11">
        <f>POWER(((SUM(F53:F76))/24),2)</f>
        <v>4.6795625858258649</v>
      </c>
      <c r="G36" s="11">
        <f>POWER(((SUM(G53:G76))/24),2)</f>
        <v>2.8639508812338188</v>
      </c>
      <c r="H36" s="11">
        <f>POWER(((SUM(H53:H76))/24),2)</f>
        <v>0</v>
      </c>
      <c r="I36" s="11"/>
      <c r="J36" s="11">
        <f t="shared" ref="J36:S36" si="9">POWER(((SUM(J53:J76))/24),2)</f>
        <v>0</v>
      </c>
      <c r="K36" s="11">
        <f t="shared" si="9"/>
        <v>0</v>
      </c>
      <c r="L36" s="11">
        <f t="shared" si="9"/>
        <v>0</v>
      </c>
      <c r="M36" s="11">
        <f t="shared" si="9"/>
        <v>0</v>
      </c>
      <c r="N36" s="11">
        <f t="shared" si="9"/>
        <v>0</v>
      </c>
      <c r="O36" s="11">
        <f t="shared" si="9"/>
        <v>0</v>
      </c>
      <c r="P36" s="11">
        <f t="shared" si="9"/>
        <v>0</v>
      </c>
      <c r="Q36" s="11">
        <f t="shared" si="9"/>
        <v>0</v>
      </c>
      <c r="R36" s="11">
        <f t="shared" si="9"/>
        <v>0</v>
      </c>
      <c r="S36" s="11">
        <f t="shared" si="9"/>
        <v>0</v>
      </c>
    </row>
    <row r="37" spans="1:19" x14ac:dyDescent="0.25">
      <c r="A37" s="8" t="s">
        <v>39</v>
      </c>
      <c r="B37" s="11">
        <f>B36+B10</f>
        <v>46.337234099018445</v>
      </c>
      <c r="C37" s="11">
        <f t="shared" ref="C37:I37" si="10">C36+C10</f>
        <v>115.30431582794391</v>
      </c>
      <c r="D37" s="11">
        <f t="shared" si="10"/>
        <v>212.66514323314232</v>
      </c>
      <c r="E37" s="11">
        <f t="shared" si="10"/>
        <v>358.65798343411529</v>
      </c>
      <c r="F37" s="11">
        <f t="shared" si="10"/>
        <v>504.67956258582586</v>
      </c>
      <c r="G37" s="11">
        <f t="shared" si="10"/>
        <v>652.86395088123379</v>
      </c>
      <c r="H37" s="11">
        <f t="shared" si="10"/>
        <v>730</v>
      </c>
      <c r="I37" s="11">
        <f t="shared" si="10"/>
        <v>0</v>
      </c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x14ac:dyDescent="0.25">
      <c r="A38" s="8" t="s">
        <v>7</v>
      </c>
      <c r="B38" s="11">
        <f t="shared" ref="B38:E38" si="11">SQRT(2*B36/B9)</f>
        <v>5.3909867211281357</v>
      </c>
      <c r="C38" s="11">
        <f t="shared" si="11"/>
        <v>5.0632916839172681</v>
      </c>
      <c r="D38" s="11">
        <f t="shared" si="11"/>
        <v>4.6038017928464754</v>
      </c>
      <c r="E38" s="11">
        <f t="shared" si="11"/>
        <v>3.8036338468419522</v>
      </c>
      <c r="F38" s="11">
        <f>SQRT(2*F36/F9)</f>
        <v>2.7942946280355594</v>
      </c>
      <c r="G38" s="11">
        <f t="shared" ref="G38:S38" si="12">SQRT(2*G36/G9)</f>
        <v>2.1843994539199691</v>
      </c>
      <c r="H38" s="11">
        <f t="shared" si="12"/>
        <v>0</v>
      </c>
      <c r="I38" s="11">
        <f t="shared" si="12"/>
        <v>0</v>
      </c>
      <c r="J38" s="11">
        <f t="shared" si="12"/>
        <v>0</v>
      </c>
      <c r="K38" s="11" t="e">
        <f t="shared" si="12"/>
        <v>#DIV/0!</v>
      </c>
      <c r="L38" s="11" t="e">
        <f t="shared" si="12"/>
        <v>#DIV/0!</v>
      </c>
      <c r="M38" s="11" t="e">
        <f t="shared" si="12"/>
        <v>#DIV/0!</v>
      </c>
      <c r="N38" s="11" t="e">
        <f t="shared" si="12"/>
        <v>#DIV/0!</v>
      </c>
      <c r="O38" s="11" t="e">
        <f t="shared" si="12"/>
        <v>#DIV/0!</v>
      </c>
      <c r="P38" s="11" t="e">
        <f t="shared" si="12"/>
        <v>#DIV/0!</v>
      </c>
      <c r="Q38" s="11" t="e">
        <f t="shared" si="12"/>
        <v>#DIV/0!</v>
      </c>
      <c r="R38" s="11" t="e">
        <f t="shared" si="12"/>
        <v>#DIV/0!</v>
      </c>
      <c r="S38" s="11" t="e">
        <f t="shared" si="12"/>
        <v>#DIV/0!</v>
      </c>
    </row>
    <row r="39" spans="1:19" ht="18" x14ac:dyDescent="0.25">
      <c r="A39" s="8" t="s">
        <v>37</v>
      </c>
      <c r="B39" s="14">
        <f>B38*(B51^2)*3.1416*3600/4</f>
        <v>771.66125692356832</v>
      </c>
      <c r="C39" s="14">
        <f t="shared" ref="C39:E39" si="13">C38*(C51^2)*3.1416*3600/4</f>
        <v>724.75526783798637</v>
      </c>
      <c r="D39" s="14">
        <f t="shared" si="13"/>
        <v>658.98427539652062</v>
      </c>
      <c r="E39" s="14">
        <f t="shared" si="13"/>
        <v>544.44891574818723</v>
      </c>
      <c r="F39" s="14">
        <f t="shared" ref="F39:H39" si="14">F38*(F51^2)*3.1416*3600/4</f>
        <v>399.9729579065762</v>
      </c>
      <c r="G39" s="14">
        <f t="shared" si="14"/>
        <v>312.6730810945686</v>
      </c>
      <c r="H39" s="14">
        <f t="shared" si="14"/>
        <v>0</v>
      </c>
      <c r="I39" s="15">
        <f>I38*(I51^2)*3.1416*3600/4</f>
        <v>0</v>
      </c>
      <c r="J39" s="15">
        <f>J38*(J51^2)*3.1416*3600/4</f>
        <v>0</v>
      </c>
    </row>
    <row r="40" spans="1:19" ht="30" x14ac:dyDescent="0.25">
      <c r="A40" s="8" t="s">
        <v>16</v>
      </c>
      <c r="B40" s="14">
        <v>60</v>
      </c>
      <c r="C40" s="14">
        <v>60</v>
      </c>
      <c r="D40" s="14">
        <v>60</v>
      </c>
      <c r="E40" s="14">
        <v>60</v>
      </c>
      <c r="F40" s="14"/>
      <c r="G40" s="14">
        <v>60</v>
      </c>
      <c r="H40" s="14">
        <v>60</v>
      </c>
      <c r="I40" s="14"/>
      <c r="J40" s="14"/>
    </row>
    <row r="41" spans="1:19" x14ac:dyDescent="0.25">
      <c r="A41" s="8" t="s">
        <v>8</v>
      </c>
      <c r="B41" s="14">
        <v>4400</v>
      </c>
      <c r="C41" s="14">
        <v>4400</v>
      </c>
      <c r="D41" s="14">
        <v>4400</v>
      </c>
      <c r="E41" s="14">
        <v>4400</v>
      </c>
      <c r="F41" s="14">
        <v>4400</v>
      </c>
      <c r="G41" s="14">
        <v>4400</v>
      </c>
      <c r="H41" s="14">
        <v>4400</v>
      </c>
      <c r="I41" s="14"/>
      <c r="J41" s="14"/>
    </row>
    <row r="42" spans="1:19" x14ac:dyDescent="0.25">
      <c r="A42" s="41" t="s">
        <v>9</v>
      </c>
      <c r="B42" s="11"/>
      <c r="C42" s="11"/>
      <c r="D42" s="11"/>
      <c r="E42" s="11"/>
      <c r="F42" s="11"/>
      <c r="G42" s="11"/>
      <c r="H42" s="11"/>
      <c r="I42" s="11"/>
      <c r="J42" s="11"/>
    </row>
    <row r="43" spans="1:19" x14ac:dyDescent="0.25">
      <c r="A43" s="41"/>
      <c r="B43" s="11"/>
      <c r="C43" s="11"/>
      <c r="D43" s="11"/>
      <c r="E43" s="11"/>
      <c r="F43" s="11"/>
      <c r="G43" s="11"/>
      <c r="H43" s="11"/>
      <c r="I43" s="11"/>
      <c r="J43" s="11"/>
    </row>
    <row r="44" spans="1:19" x14ac:dyDescent="0.25">
      <c r="A44" s="41"/>
      <c r="B44" s="11"/>
      <c r="C44" s="11"/>
      <c r="D44" s="11"/>
      <c r="E44" s="11"/>
      <c r="F44" s="11"/>
      <c r="G44" s="11"/>
      <c r="H44" s="11"/>
      <c r="I44" s="11"/>
      <c r="J44" s="11"/>
    </row>
    <row r="45" spans="1:19" x14ac:dyDescent="0.25">
      <c r="A45" s="8" t="s">
        <v>10</v>
      </c>
      <c r="B45" s="11"/>
      <c r="C45" s="11"/>
      <c r="D45" s="11"/>
      <c r="E45" s="11"/>
      <c r="F45" s="11"/>
      <c r="G45" s="11"/>
      <c r="H45" s="11"/>
      <c r="I45" s="11"/>
      <c r="J45" s="11"/>
    </row>
    <row r="46" spans="1:19" ht="30" x14ac:dyDescent="0.25">
      <c r="A46" s="8" t="s">
        <v>18</v>
      </c>
      <c r="B46" s="11">
        <v>1.1499999999999999</v>
      </c>
      <c r="C46" s="11">
        <v>1.1499999999999999</v>
      </c>
      <c r="D46" s="11">
        <v>1.1499999999999999</v>
      </c>
      <c r="E46" s="11">
        <v>1.1499999999999999</v>
      </c>
      <c r="F46" s="11">
        <v>1.1499999999999999</v>
      </c>
      <c r="G46" s="11">
        <v>1.1499999999999999</v>
      </c>
      <c r="H46" s="11">
        <v>1.1499999999999999</v>
      </c>
      <c r="I46" s="11"/>
      <c r="J46" s="11"/>
      <c r="K46" s="11">
        <v>3.5</v>
      </c>
      <c r="L46" s="11">
        <v>3.5</v>
      </c>
      <c r="M46" s="11">
        <v>3.5</v>
      </c>
      <c r="N46" s="11">
        <v>3.5</v>
      </c>
      <c r="O46" s="11">
        <v>3.5</v>
      </c>
      <c r="P46" s="11">
        <v>3.5</v>
      </c>
      <c r="Q46" s="11">
        <v>3.5</v>
      </c>
      <c r="R46" s="11">
        <v>3.5</v>
      </c>
      <c r="S46" s="11">
        <v>3.5</v>
      </c>
    </row>
    <row r="47" spans="1:19" ht="30" x14ac:dyDescent="0.25">
      <c r="A47" s="8" t="s">
        <v>19</v>
      </c>
      <c r="B47" s="11">
        <v>1</v>
      </c>
      <c r="C47" s="11">
        <v>1</v>
      </c>
      <c r="D47" s="11">
        <v>1</v>
      </c>
      <c r="E47" s="11">
        <v>1</v>
      </c>
      <c r="F47" s="11"/>
      <c r="G47" s="11">
        <v>1</v>
      </c>
      <c r="H47" s="11">
        <v>1</v>
      </c>
      <c r="I47" s="11"/>
      <c r="J47" s="11"/>
    </row>
    <row r="48" spans="1:19" ht="30" x14ac:dyDescent="0.25">
      <c r="A48" s="8" t="s">
        <v>38</v>
      </c>
      <c r="B48" s="11"/>
      <c r="C48" s="11"/>
      <c r="D48" s="11"/>
      <c r="E48" s="11"/>
      <c r="F48" s="11">
        <f t="shared" ref="F48" si="15">F46*F47</f>
        <v>0</v>
      </c>
      <c r="G48" s="11"/>
      <c r="H48" s="11"/>
      <c r="I48" s="11"/>
      <c r="J48" s="11"/>
    </row>
    <row r="49" spans="1:10" ht="30" x14ac:dyDescent="0.25">
      <c r="A49" s="8" t="s">
        <v>17</v>
      </c>
      <c r="B49" s="14">
        <v>4400</v>
      </c>
      <c r="C49" s="14">
        <v>4400</v>
      </c>
      <c r="D49" s="14">
        <v>4400</v>
      </c>
      <c r="E49" s="14">
        <v>4400</v>
      </c>
      <c r="F49" s="14">
        <v>4400</v>
      </c>
      <c r="G49" s="14">
        <v>4400</v>
      </c>
      <c r="H49" s="14">
        <v>4400</v>
      </c>
      <c r="I49" s="14"/>
      <c r="J49" s="11"/>
    </row>
    <row r="50" spans="1:10" x14ac:dyDescent="0.25">
      <c r="A50" s="8" t="s">
        <v>23</v>
      </c>
      <c r="B50" s="33"/>
      <c r="C50" s="33"/>
      <c r="D50" s="33"/>
      <c r="E50" s="33"/>
      <c r="F50" s="33"/>
      <c r="G50" s="33"/>
      <c r="H50" s="33"/>
      <c r="I50" s="33"/>
      <c r="J50" s="16"/>
    </row>
    <row r="51" spans="1:10" x14ac:dyDescent="0.25">
      <c r="A51" s="8" t="s">
        <v>22</v>
      </c>
      <c r="B51" s="11">
        <v>0.22500000000000001</v>
      </c>
      <c r="C51" s="11">
        <v>0.22500000000000001</v>
      </c>
      <c r="D51" s="11">
        <v>0.22500000000000001</v>
      </c>
      <c r="E51" s="11">
        <v>0.22500000000000001</v>
      </c>
      <c r="F51" s="11">
        <v>0.22500000000000001</v>
      </c>
      <c r="G51" s="11">
        <v>0.22500000000000001</v>
      </c>
      <c r="H51" s="11">
        <v>0.22500000000000001</v>
      </c>
      <c r="I51" s="11"/>
      <c r="J51" s="11"/>
    </row>
    <row r="53" spans="1:10" hidden="1" x14ac:dyDescent="0.25">
      <c r="A53" s="3">
        <v>1</v>
      </c>
      <c r="B53" s="4">
        <f>SQRT(B12)</f>
        <v>3.872983346207417</v>
      </c>
      <c r="C53" s="4">
        <f t="shared" ref="C53:J68" si="16">SQRT(C12)</f>
        <v>3.6055512754639891</v>
      </c>
      <c r="D53" s="4">
        <f t="shared" si="16"/>
        <v>3.4641016151377544</v>
      </c>
      <c r="E53" s="4">
        <f t="shared" si="16"/>
        <v>2.8284271247461903</v>
      </c>
      <c r="F53" s="4">
        <f t="shared" si="16"/>
        <v>2.2360679774997898</v>
      </c>
      <c r="G53" s="4">
        <f t="shared" si="16"/>
        <v>1.7320508075688772</v>
      </c>
      <c r="H53" s="4">
        <f t="shared" si="16"/>
        <v>0</v>
      </c>
      <c r="I53" s="4">
        <f t="shared" si="16"/>
        <v>0</v>
      </c>
      <c r="J53" s="4">
        <f t="shared" si="16"/>
        <v>0</v>
      </c>
    </row>
    <row r="54" spans="1:10" hidden="1" x14ac:dyDescent="0.25">
      <c r="A54" s="3">
        <v>2</v>
      </c>
      <c r="B54" s="4">
        <f t="shared" ref="B54:J69" si="17">SQRT(B13)</f>
        <v>4.2426406871192848</v>
      </c>
      <c r="C54" s="4">
        <f t="shared" si="17"/>
        <v>3.872983346207417</v>
      </c>
      <c r="D54" s="4">
        <f t="shared" si="17"/>
        <v>3.6055512754639891</v>
      </c>
      <c r="E54" s="4">
        <f t="shared" si="17"/>
        <v>3</v>
      </c>
      <c r="F54" s="4">
        <f t="shared" si="16"/>
        <v>2.2360679774997898</v>
      </c>
      <c r="G54" s="4">
        <f t="shared" si="16"/>
        <v>1.7320508075688772</v>
      </c>
      <c r="H54" s="4">
        <f t="shared" si="16"/>
        <v>0</v>
      </c>
      <c r="I54" s="4">
        <f t="shared" si="16"/>
        <v>0</v>
      </c>
      <c r="J54" s="4">
        <f t="shared" si="16"/>
        <v>0</v>
      </c>
    </row>
    <row r="55" spans="1:10" hidden="1" x14ac:dyDescent="0.25">
      <c r="A55" s="3">
        <v>3</v>
      </c>
      <c r="B55" s="4">
        <f t="shared" si="17"/>
        <v>4.4721359549995796</v>
      </c>
      <c r="C55" s="4">
        <f t="shared" si="17"/>
        <v>4.2426406871192848</v>
      </c>
      <c r="D55" s="4">
        <f t="shared" si="17"/>
        <v>3.872983346207417</v>
      </c>
      <c r="E55" s="4">
        <f t="shared" si="17"/>
        <v>3</v>
      </c>
      <c r="F55" s="4">
        <f t="shared" si="16"/>
        <v>2.2360679774997898</v>
      </c>
      <c r="G55" s="4">
        <f t="shared" si="16"/>
        <v>1.7320508075688772</v>
      </c>
      <c r="H55" s="4">
        <f t="shared" si="16"/>
        <v>0</v>
      </c>
      <c r="I55" s="4">
        <f t="shared" si="16"/>
        <v>0</v>
      </c>
      <c r="J55" s="4">
        <f t="shared" si="16"/>
        <v>0</v>
      </c>
    </row>
    <row r="56" spans="1:10" hidden="1" x14ac:dyDescent="0.25">
      <c r="A56" s="3">
        <v>4</v>
      </c>
      <c r="B56" s="4">
        <f t="shared" si="17"/>
        <v>4.4721359549995796</v>
      </c>
      <c r="C56" s="4">
        <f t="shared" si="17"/>
        <v>4.2426406871192848</v>
      </c>
      <c r="D56" s="4">
        <f t="shared" si="17"/>
        <v>3.872983346207417</v>
      </c>
      <c r="E56" s="4">
        <f t="shared" si="17"/>
        <v>3</v>
      </c>
      <c r="F56" s="4">
        <f t="shared" si="16"/>
        <v>2.2360679774997898</v>
      </c>
      <c r="G56" s="4">
        <f t="shared" si="16"/>
        <v>1.7320508075688772</v>
      </c>
      <c r="H56" s="4">
        <f t="shared" si="16"/>
        <v>0</v>
      </c>
      <c r="I56" s="4">
        <f t="shared" si="16"/>
        <v>0</v>
      </c>
      <c r="J56" s="4">
        <f t="shared" si="16"/>
        <v>0</v>
      </c>
    </row>
    <row r="57" spans="1:10" hidden="1" x14ac:dyDescent="0.25">
      <c r="A57" s="3">
        <v>5</v>
      </c>
      <c r="B57" s="4">
        <f t="shared" si="17"/>
        <v>4.2426406871192848</v>
      </c>
      <c r="C57" s="4">
        <f t="shared" si="17"/>
        <v>4</v>
      </c>
      <c r="D57" s="4">
        <f t="shared" si="17"/>
        <v>3.6055512754639891</v>
      </c>
      <c r="E57" s="4">
        <f t="shared" si="17"/>
        <v>3</v>
      </c>
      <c r="F57" s="4">
        <f t="shared" si="16"/>
        <v>2.2360679774997898</v>
      </c>
      <c r="G57" s="4">
        <f t="shared" si="16"/>
        <v>1.7320508075688772</v>
      </c>
      <c r="H57" s="4">
        <f t="shared" si="16"/>
        <v>0</v>
      </c>
      <c r="I57" s="4">
        <f t="shared" si="16"/>
        <v>0</v>
      </c>
      <c r="J57" s="4">
        <f t="shared" si="16"/>
        <v>0</v>
      </c>
    </row>
    <row r="58" spans="1:10" hidden="1" x14ac:dyDescent="0.25">
      <c r="A58" s="3">
        <v>6</v>
      </c>
      <c r="B58" s="4">
        <f t="shared" si="17"/>
        <v>4.2426406871192848</v>
      </c>
      <c r="C58" s="4">
        <f t="shared" si="17"/>
        <v>4</v>
      </c>
      <c r="D58" s="4">
        <f t="shared" si="17"/>
        <v>3.6055512754639891</v>
      </c>
      <c r="E58" s="4">
        <f t="shared" si="17"/>
        <v>3</v>
      </c>
      <c r="F58" s="4">
        <f t="shared" si="16"/>
        <v>2.2360679774997898</v>
      </c>
      <c r="G58" s="4">
        <f t="shared" si="16"/>
        <v>1.7320508075688772</v>
      </c>
      <c r="H58" s="4">
        <f t="shared" si="16"/>
        <v>0</v>
      </c>
      <c r="I58" s="4">
        <f t="shared" si="16"/>
        <v>0</v>
      </c>
      <c r="J58" s="4">
        <f t="shared" si="16"/>
        <v>0</v>
      </c>
    </row>
    <row r="59" spans="1:10" hidden="1" x14ac:dyDescent="0.25">
      <c r="A59" s="3">
        <v>7</v>
      </c>
      <c r="B59" s="4">
        <f t="shared" si="17"/>
        <v>4.2426406871192848</v>
      </c>
      <c r="C59" s="4">
        <f t="shared" si="17"/>
        <v>4</v>
      </c>
      <c r="D59" s="4">
        <f t="shared" si="17"/>
        <v>3.7416573867739413</v>
      </c>
      <c r="E59" s="4">
        <f t="shared" si="17"/>
        <v>3</v>
      </c>
      <c r="F59" s="4">
        <f t="shared" si="16"/>
        <v>2.2360679774997898</v>
      </c>
      <c r="G59" s="4">
        <f t="shared" si="16"/>
        <v>1.7320508075688772</v>
      </c>
      <c r="H59" s="4">
        <f t="shared" si="16"/>
        <v>0</v>
      </c>
      <c r="I59" s="4">
        <f t="shared" si="16"/>
        <v>0</v>
      </c>
      <c r="J59" s="4">
        <f t="shared" si="16"/>
        <v>0</v>
      </c>
    </row>
    <row r="60" spans="1:10" hidden="1" x14ac:dyDescent="0.25">
      <c r="A60" s="3">
        <v>8</v>
      </c>
      <c r="B60" s="4">
        <f t="shared" si="17"/>
        <v>3.1622776601683795</v>
      </c>
      <c r="C60" s="4">
        <f t="shared" si="17"/>
        <v>3.1622776601683795</v>
      </c>
      <c r="D60" s="4">
        <f t="shared" si="17"/>
        <v>2.8284271247461903</v>
      </c>
      <c r="E60" s="4">
        <f t="shared" si="17"/>
        <v>2.4494897427831779</v>
      </c>
      <c r="F60" s="4">
        <f t="shared" si="16"/>
        <v>1.7320508075688772</v>
      </c>
      <c r="G60" s="4">
        <f t="shared" si="16"/>
        <v>1.4142135623730951</v>
      </c>
      <c r="H60" s="4">
        <f t="shared" si="16"/>
        <v>0</v>
      </c>
      <c r="I60" s="4">
        <f t="shared" si="16"/>
        <v>0</v>
      </c>
      <c r="J60" s="4">
        <f t="shared" si="16"/>
        <v>0</v>
      </c>
    </row>
    <row r="61" spans="1:10" hidden="1" x14ac:dyDescent="0.25">
      <c r="A61" s="3">
        <v>1</v>
      </c>
      <c r="B61" s="4">
        <f t="shared" si="17"/>
        <v>4</v>
      </c>
      <c r="C61" s="4">
        <f t="shared" si="17"/>
        <v>3.872983346207417</v>
      </c>
      <c r="D61" s="4">
        <f t="shared" si="17"/>
        <v>3.3166247903553998</v>
      </c>
      <c r="E61" s="4">
        <f t="shared" si="17"/>
        <v>2.8284271247461903</v>
      </c>
      <c r="F61" s="4">
        <f t="shared" si="16"/>
        <v>2.2360679774997898</v>
      </c>
      <c r="G61" s="4">
        <f t="shared" si="16"/>
        <v>1.7320508075688772</v>
      </c>
      <c r="H61" s="4">
        <f t="shared" si="16"/>
        <v>0</v>
      </c>
      <c r="I61" s="4">
        <f t="shared" si="16"/>
        <v>0</v>
      </c>
      <c r="J61" s="4">
        <f t="shared" si="16"/>
        <v>0</v>
      </c>
    </row>
    <row r="62" spans="1:10" hidden="1" x14ac:dyDescent="0.25">
      <c r="A62" s="3">
        <v>2</v>
      </c>
      <c r="B62" s="4">
        <f t="shared" si="17"/>
        <v>4.4721359549995796</v>
      </c>
      <c r="C62" s="4">
        <f t="shared" si="17"/>
        <v>4.2426406871192848</v>
      </c>
      <c r="D62" s="4">
        <f t="shared" si="17"/>
        <v>3.872983346207417</v>
      </c>
      <c r="E62" s="4">
        <f t="shared" si="17"/>
        <v>3</v>
      </c>
      <c r="F62" s="4">
        <f t="shared" si="16"/>
        <v>2.2360679774997898</v>
      </c>
      <c r="G62" s="4">
        <f t="shared" si="16"/>
        <v>1.7320508075688772</v>
      </c>
      <c r="H62" s="4">
        <f t="shared" si="16"/>
        <v>0</v>
      </c>
      <c r="I62" s="4">
        <f t="shared" si="16"/>
        <v>0</v>
      </c>
      <c r="J62" s="4">
        <f t="shared" si="16"/>
        <v>0</v>
      </c>
    </row>
    <row r="63" spans="1:10" hidden="1" x14ac:dyDescent="0.25">
      <c r="A63" s="3">
        <v>3</v>
      </c>
      <c r="B63" s="4">
        <f t="shared" si="17"/>
        <v>4.5825756949558398</v>
      </c>
      <c r="C63" s="4">
        <f t="shared" si="17"/>
        <v>4.2426406871192848</v>
      </c>
      <c r="D63" s="4">
        <f t="shared" si="17"/>
        <v>3.872983346207417</v>
      </c>
      <c r="E63" s="4">
        <f t="shared" si="17"/>
        <v>3</v>
      </c>
      <c r="F63" s="4">
        <f t="shared" si="16"/>
        <v>2.2360679774997898</v>
      </c>
      <c r="G63" s="4">
        <f t="shared" si="16"/>
        <v>1.7320508075688772</v>
      </c>
      <c r="H63" s="4">
        <f t="shared" si="16"/>
        <v>0</v>
      </c>
      <c r="I63" s="4">
        <f t="shared" si="16"/>
        <v>0</v>
      </c>
      <c r="J63" s="4">
        <f t="shared" si="16"/>
        <v>0</v>
      </c>
    </row>
    <row r="64" spans="1:10" hidden="1" x14ac:dyDescent="0.25">
      <c r="A64" s="3">
        <v>4</v>
      </c>
      <c r="B64" s="4">
        <f t="shared" si="17"/>
        <v>4.358898943540674</v>
      </c>
      <c r="C64" s="4">
        <f t="shared" si="17"/>
        <v>4.1231056256176606</v>
      </c>
      <c r="D64" s="4">
        <f t="shared" si="17"/>
        <v>3.7416573867739413</v>
      </c>
      <c r="E64" s="4">
        <f t="shared" si="17"/>
        <v>3</v>
      </c>
      <c r="F64" s="4">
        <f t="shared" si="16"/>
        <v>2.2360679774997898</v>
      </c>
      <c r="G64" s="4">
        <f t="shared" si="16"/>
        <v>1.7320508075688772</v>
      </c>
      <c r="H64" s="4">
        <f t="shared" si="16"/>
        <v>0</v>
      </c>
      <c r="I64" s="4">
        <f t="shared" si="16"/>
        <v>0</v>
      </c>
      <c r="J64" s="4">
        <f t="shared" si="16"/>
        <v>0</v>
      </c>
    </row>
    <row r="65" spans="1:10" hidden="1" x14ac:dyDescent="0.25">
      <c r="A65" s="3">
        <v>5</v>
      </c>
      <c r="B65" s="4">
        <f t="shared" si="17"/>
        <v>4</v>
      </c>
      <c r="C65" s="4">
        <f t="shared" si="17"/>
        <v>3.7416573867739413</v>
      </c>
      <c r="D65" s="4">
        <f t="shared" si="17"/>
        <v>3.4641016151377544</v>
      </c>
      <c r="E65" s="4">
        <f t="shared" si="17"/>
        <v>2.8284271247461903</v>
      </c>
      <c r="F65" s="4">
        <f t="shared" si="16"/>
        <v>2.2360679774997898</v>
      </c>
      <c r="G65" s="4">
        <f t="shared" si="16"/>
        <v>1.7320508075688772</v>
      </c>
      <c r="H65" s="4">
        <f t="shared" si="16"/>
        <v>0</v>
      </c>
      <c r="I65" s="4">
        <f t="shared" si="16"/>
        <v>0</v>
      </c>
      <c r="J65" s="4">
        <f t="shared" si="16"/>
        <v>0</v>
      </c>
    </row>
    <row r="66" spans="1:10" hidden="1" x14ac:dyDescent="0.25">
      <c r="A66" s="3">
        <v>6</v>
      </c>
      <c r="B66" s="4">
        <f t="shared" si="17"/>
        <v>4.2426406871192848</v>
      </c>
      <c r="C66" s="4">
        <f t="shared" si="17"/>
        <v>4</v>
      </c>
      <c r="D66" s="4">
        <f t="shared" si="17"/>
        <v>3.6055512754639891</v>
      </c>
      <c r="E66" s="4">
        <f t="shared" si="17"/>
        <v>2.8284271247461903</v>
      </c>
      <c r="F66" s="4">
        <f t="shared" si="16"/>
        <v>2</v>
      </c>
      <c r="G66" s="4">
        <f t="shared" si="16"/>
        <v>1.7320508075688772</v>
      </c>
      <c r="H66" s="4">
        <f t="shared" si="16"/>
        <v>0</v>
      </c>
      <c r="I66" s="4">
        <f t="shared" si="16"/>
        <v>0</v>
      </c>
      <c r="J66" s="4">
        <f t="shared" si="16"/>
        <v>0</v>
      </c>
    </row>
    <row r="67" spans="1:10" hidden="1" x14ac:dyDescent="0.25">
      <c r="A67" s="3">
        <v>7</v>
      </c>
      <c r="B67" s="4">
        <f t="shared" si="17"/>
        <v>4.2426406871192848</v>
      </c>
      <c r="C67" s="4">
        <f t="shared" si="17"/>
        <v>4</v>
      </c>
      <c r="D67" s="4">
        <f t="shared" si="17"/>
        <v>3.6055512754639891</v>
      </c>
      <c r="E67" s="4">
        <f t="shared" si="17"/>
        <v>3</v>
      </c>
      <c r="F67" s="4">
        <f t="shared" si="16"/>
        <v>2.2360679774997898</v>
      </c>
      <c r="G67" s="4">
        <f t="shared" si="16"/>
        <v>1.7320508075688772</v>
      </c>
      <c r="H67" s="4">
        <f t="shared" si="16"/>
        <v>0</v>
      </c>
      <c r="I67" s="4">
        <f t="shared" si="16"/>
        <v>0</v>
      </c>
      <c r="J67" s="4">
        <f t="shared" si="16"/>
        <v>0</v>
      </c>
    </row>
    <row r="68" spans="1:10" hidden="1" x14ac:dyDescent="0.25">
      <c r="A68" s="3">
        <v>8</v>
      </c>
      <c r="B68" s="4">
        <f t="shared" si="17"/>
        <v>3.3166247903553998</v>
      </c>
      <c r="C68" s="4">
        <f t="shared" si="17"/>
        <v>3.1622776601683795</v>
      </c>
      <c r="D68" s="4">
        <f t="shared" si="17"/>
        <v>3</v>
      </c>
      <c r="E68" s="4">
        <f t="shared" si="17"/>
        <v>2.2360679774997898</v>
      </c>
      <c r="F68" s="4">
        <f t="shared" si="16"/>
        <v>1.7320508075688772</v>
      </c>
      <c r="G68" s="4">
        <f t="shared" si="16"/>
        <v>1.4142135623730951</v>
      </c>
      <c r="H68" s="4">
        <f t="shared" si="16"/>
        <v>0</v>
      </c>
      <c r="I68" s="4">
        <f t="shared" si="16"/>
        <v>0</v>
      </c>
      <c r="J68" s="4">
        <f t="shared" si="16"/>
        <v>0</v>
      </c>
    </row>
    <row r="69" spans="1:10" hidden="1" x14ac:dyDescent="0.25">
      <c r="A69" s="3">
        <v>1</v>
      </c>
      <c r="B69" s="4">
        <f t="shared" si="17"/>
        <v>4</v>
      </c>
      <c r="C69" s="4">
        <f t="shared" si="17"/>
        <v>3.4641016151377544</v>
      </c>
      <c r="D69" s="4">
        <f t="shared" si="17"/>
        <v>3.1622776601683795</v>
      </c>
      <c r="E69" s="4">
        <f t="shared" si="17"/>
        <v>3</v>
      </c>
      <c r="F69" s="4">
        <f t="shared" si="17"/>
        <v>2.2360679774997898</v>
      </c>
      <c r="G69" s="4">
        <f t="shared" si="17"/>
        <v>1.7320508075688772</v>
      </c>
      <c r="H69" s="4">
        <f t="shared" si="17"/>
        <v>0</v>
      </c>
      <c r="I69" s="4">
        <f t="shared" si="17"/>
        <v>0</v>
      </c>
      <c r="J69" s="4">
        <f t="shared" si="17"/>
        <v>0</v>
      </c>
    </row>
    <row r="70" spans="1:10" hidden="1" x14ac:dyDescent="0.25">
      <c r="A70" s="3">
        <v>2</v>
      </c>
      <c r="B70" s="4">
        <f t="shared" ref="B70:J76" si="18">SQRT(B29)</f>
        <v>4.2426406871192848</v>
      </c>
      <c r="C70" s="4">
        <f t="shared" si="18"/>
        <v>3.872983346207417</v>
      </c>
      <c r="D70" s="4">
        <f t="shared" si="18"/>
        <v>3.7416573867739413</v>
      </c>
      <c r="E70" s="4">
        <f t="shared" si="18"/>
        <v>3.1622776601683795</v>
      </c>
      <c r="F70" s="4">
        <f t="shared" si="18"/>
        <v>2.2360679774997898</v>
      </c>
      <c r="G70" s="4">
        <f t="shared" si="18"/>
        <v>1.7320508075688772</v>
      </c>
      <c r="H70" s="4">
        <f t="shared" si="18"/>
        <v>0</v>
      </c>
      <c r="I70" s="4">
        <f t="shared" si="18"/>
        <v>0</v>
      </c>
      <c r="J70" s="4">
        <f t="shared" si="18"/>
        <v>0</v>
      </c>
    </row>
    <row r="71" spans="1:10" hidden="1" x14ac:dyDescent="0.25">
      <c r="A71" s="3">
        <v>3</v>
      </c>
      <c r="B71" s="4">
        <f t="shared" si="18"/>
        <v>4.4721359549995796</v>
      </c>
      <c r="C71" s="4">
        <f t="shared" si="18"/>
        <v>4</v>
      </c>
      <c r="D71" s="4">
        <f t="shared" si="18"/>
        <v>3.6055512754639891</v>
      </c>
      <c r="E71" s="4">
        <f t="shared" si="18"/>
        <v>3.1622776601683795</v>
      </c>
      <c r="F71" s="4">
        <f t="shared" si="18"/>
        <v>2.2360679774997898</v>
      </c>
      <c r="G71" s="4">
        <f t="shared" si="18"/>
        <v>1.7320508075688772</v>
      </c>
      <c r="H71" s="4">
        <f t="shared" si="18"/>
        <v>0</v>
      </c>
      <c r="I71" s="4">
        <f t="shared" si="18"/>
        <v>0</v>
      </c>
      <c r="J71" s="4">
        <f t="shared" si="18"/>
        <v>0</v>
      </c>
    </row>
    <row r="72" spans="1:10" hidden="1" x14ac:dyDescent="0.25">
      <c r="A72" s="3">
        <v>4</v>
      </c>
      <c r="B72" s="4">
        <f t="shared" si="18"/>
        <v>4.4721359549995796</v>
      </c>
      <c r="C72" s="4">
        <f t="shared" si="18"/>
        <v>4</v>
      </c>
      <c r="D72" s="4">
        <f t="shared" si="18"/>
        <v>3.6055512754639891</v>
      </c>
      <c r="E72" s="4">
        <f t="shared" si="18"/>
        <v>3.1622776601683795</v>
      </c>
      <c r="F72" s="4">
        <f t="shared" si="18"/>
        <v>2.2360679774997898</v>
      </c>
      <c r="G72" s="4">
        <f t="shared" si="18"/>
        <v>1.7320508075688772</v>
      </c>
      <c r="H72" s="4">
        <f t="shared" si="18"/>
        <v>0</v>
      </c>
      <c r="I72" s="4">
        <f t="shared" si="18"/>
        <v>0</v>
      </c>
      <c r="J72" s="4">
        <f t="shared" si="18"/>
        <v>0</v>
      </c>
    </row>
    <row r="73" spans="1:10" hidden="1" x14ac:dyDescent="0.25">
      <c r="A73" s="3">
        <v>5</v>
      </c>
      <c r="B73" s="4">
        <f t="shared" si="18"/>
        <v>4.4721359549995796</v>
      </c>
      <c r="C73" s="4">
        <f t="shared" si="18"/>
        <v>4.1231056256176606</v>
      </c>
      <c r="D73" s="4">
        <f t="shared" si="18"/>
        <v>3.6055512754639891</v>
      </c>
      <c r="E73" s="4">
        <f t="shared" si="18"/>
        <v>3.1622776601683795</v>
      </c>
      <c r="F73" s="4">
        <f t="shared" si="18"/>
        <v>2.2360679774997898</v>
      </c>
      <c r="G73" s="4">
        <f t="shared" si="18"/>
        <v>1.7320508075688772</v>
      </c>
      <c r="H73" s="4">
        <f t="shared" si="18"/>
        <v>0</v>
      </c>
      <c r="I73" s="4">
        <f t="shared" si="18"/>
        <v>0</v>
      </c>
      <c r="J73" s="4">
        <f t="shared" si="18"/>
        <v>0</v>
      </c>
    </row>
    <row r="74" spans="1:10" hidden="1" x14ac:dyDescent="0.25">
      <c r="A74" s="3">
        <v>6</v>
      </c>
      <c r="B74" s="4">
        <f t="shared" si="18"/>
        <v>4.4721359549995796</v>
      </c>
      <c r="C74" s="4">
        <f t="shared" si="18"/>
        <v>4.2426406871192848</v>
      </c>
      <c r="D74" s="4">
        <f t="shared" si="18"/>
        <v>3.7416573867739413</v>
      </c>
      <c r="E74" s="4">
        <f t="shared" si="18"/>
        <v>3.1622776601683795</v>
      </c>
      <c r="F74" s="4">
        <f t="shared" si="18"/>
        <v>2.2360679774997898</v>
      </c>
      <c r="G74" s="4">
        <f t="shared" si="18"/>
        <v>1.7320508075688772</v>
      </c>
      <c r="H74" s="4">
        <f t="shared" si="18"/>
        <v>0</v>
      </c>
      <c r="I74" s="4">
        <f t="shared" si="18"/>
        <v>0</v>
      </c>
      <c r="J74" s="4">
        <f t="shared" si="18"/>
        <v>0</v>
      </c>
    </row>
    <row r="75" spans="1:10" hidden="1" x14ac:dyDescent="0.25">
      <c r="A75" s="3">
        <v>7</v>
      </c>
      <c r="B75" s="4">
        <f t="shared" si="18"/>
        <v>4.4721359549995796</v>
      </c>
      <c r="C75" s="4">
        <f t="shared" si="18"/>
        <v>4.358898943540674</v>
      </c>
      <c r="D75" s="4">
        <f t="shared" si="18"/>
        <v>3.872983346207417</v>
      </c>
      <c r="E75" s="4">
        <f t="shared" si="18"/>
        <v>3.1622776601683795</v>
      </c>
      <c r="F75" s="4">
        <f t="shared" si="18"/>
        <v>2.2360679774997898</v>
      </c>
      <c r="G75" s="4">
        <f t="shared" si="18"/>
        <v>1.7320508075688772</v>
      </c>
      <c r="H75" s="4">
        <f t="shared" si="18"/>
        <v>0</v>
      </c>
      <c r="I75" s="4">
        <f t="shared" si="18"/>
        <v>0</v>
      </c>
      <c r="J75" s="4">
        <f t="shared" si="18"/>
        <v>0</v>
      </c>
    </row>
    <row r="76" spans="1:10" hidden="1" x14ac:dyDescent="0.25">
      <c r="A76" s="3">
        <v>8</v>
      </c>
      <c r="B76" s="4">
        <f t="shared" si="18"/>
        <v>3.1622776601683795</v>
      </c>
      <c r="C76" s="4">
        <f t="shared" si="18"/>
        <v>3.3166247903553998</v>
      </c>
      <c r="D76" s="4">
        <f t="shared" si="18"/>
        <v>3</v>
      </c>
      <c r="E76" s="4">
        <f t="shared" si="18"/>
        <v>2.6457513110645907</v>
      </c>
      <c r="F76" s="4">
        <f t="shared" si="18"/>
        <v>1.7320508075688772</v>
      </c>
      <c r="G76" s="4">
        <f t="shared" si="18"/>
        <v>1.4142135623730951</v>
      </c>
      <c r="H76" s="4">
        <f t="shared" si="18"/>
        <v>0</v>
      </c>
      <c r="I76" s="4">
        <f t="shared" si="18"/>
        <v>0</v>
      </c>
      <c r="J76" s="4">
        <f t="shared" si="18"/>
        <v>0</v>
      </c>
    </row>
  </sheetData>
  <mergeCells count="9">
    <mergeCell ref="A1:B1"/>
    <mergeCell ref="C1:J1"/>
    <mergeCell ref="A2:C2"/>
    <mergeCell ref="F2:J2"/>
    <mergeCell ref="X2:Y2"/>
    <mergeCell ref="A3:J3"/>
    <mergeCell ref="A11:J11"/>
    <mergeCell ref="A42:A44"/>
    <mergeCell ref="U2:V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8D489-FA33-438A-A3FE-710B9ADF5085}">
  <dimension ref="A1:Z76"/>
  <sheetViews>
    <sheetView showGridLines="0" zoomScaleNormal="100" workbookViewId="0">
      <selection activeCell="AB7" sqref="AB7"/>
    </sheetView>
  </sheetViews>
  <sheetFormatPr defaultColWidth="8.85546875" defaultRowHeight="15" x14ac:dyDescent="0.25"/>
  <cols>
    <col min="1" max="1" width="17.28515625" style="3" customWidth="1"/>
    <col min="2" max="2" width="11.85546875" style="1" customWidth="1"/>
    <col min="3" max="5" width="16.5703125" style="1" bestFit="1" customWidth="1"/>
    <col min="6" max="6" width="16.5703125" style="1" hidden="1" customWidth="1"/>
    <col min="7" max="9" width="16.5703125" style="1" bestFit="1" customWidth="1"/>
    <col min="10" max="11" width="14" style="1" customWidth="1"/>
    <col min="12" max="12" width="5.85546875" style="1" hidden="1" customWidth="1"/>
    <col min="13" max="18" width="12.28515625" style="1" hidden="1" customWidth="1"/>
    <col min="19" max="19" width="7.85546875" style="1" hidden="1" customWidth="1"/>
    <col min="20" max="20" width="7.7109375" style="1" hidden="1" customWidth="1"/>
    <col min="21" max="21" width="8.28515625" style="1" customWidth="1"/>
    <col min="22" max="22" width="12.7109375" style="1" customWidth="1"/>
    <col min="23" max="23" width="11" style="1" customWidth="1"/>
    <col min="24" max="24" width="4.7109375" style="1" customWidth="1"/>
    <col min="25" max="25" width="12.140625" style="1" customWidth="1"/>
    <col min="26" max="26" width="15.85546875" style="1" customWidth="1"/>
    <col min="27" max="16384" width="8.85546875" style="1"/>
  </cols>
  <sheetData>
    <row r="1" spans="1:26" ht="54.75" customHeight="1" x14ac:dyDescent="0.25">
      <c r="A1" s="43" t="s">
        <v>74</v>
      </c>
      <c r="B1" s="44"/>
      <c r="C1" s="45" t="s">
        <v>20</v>
      </c>
      <c r="D1" s="46"/>
      <c r="E1" s="46"/>
      <c r="F1" s="46"/>
      <c r="G1" s="46"/>
      <c r="H1" s="46"/>
      <c r="I1" s="46"/>
      <c r="J1" s="46"/>
      <c r="K1" s="47"/>
      <c r="U1" s="34"/>
      <c r="V1" s="37" t="s">
        <v>76</v>
      </c>
    </row>
    <row r="2" spans="1:26" ht="18" x14ac:dyDescent="0.25">
      <c r="A2" s="48" t="s">
        <v>21</v>
      </c>
      <c r="B2" s="49"/>
      <c r="C2" s="50"/>
      <c r="D2" s="6">
        <v>15</v>
      </c>
      <c r="E2" s="48" t="s">
        <v>30</v>
      </c>
      <c r="F2" s="50"/>
      <c r="G2" s="51">
        <v>45279</v>
      </c>
      <c r="H2" s="49"/>
      <c r="I2" s="49"/>
      <c r="J2" s="49"/>
      <c r="K2" s="50"/>
      <c r="L2" s="1" t="s">
        <v>1</v>
      </c>
      <c r="M2" s="1">
        <f xml:space="preserve"> (101.325 * ((1 - 2.557 *$D$2* 0.00001) ^ 5.2561))*1000</f>
        <v>101120.89777241502</v>
      </c>
      <c r="V2" s="42" t="s">
        <v>73</v>
      </c>
      <c r="W2" s="42"/>
      <c r="Y2" s="42" t="str">
        <f>A1</f>
        <v>FHB680-0,25m² S/ FILTROS - 32794</v>
      </c>
      <c r="Z2" s="42"/>
    </row>
    <row r="3" spans="1:26" ht="30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V3" s="17" t="s">
        <v>41</v>
      </c>
      <c r="W3" s="17" t="s">
        <v>42</v>
      </c>
      <c r="Y3" s="17" t="s">
        <v>32</v>
      </c>
      <c r="Z3" s="17" t="s">
        <v>31</v>
      </c>
    </row>
    <row r="4" spans="1:26" x14ac:dyDescent="0.25">
      <c r="A4" s="7" t="s">
        <v>13</v>
      </c>
      <c r="B4" s="7"/>
      <c r="C4" s="7"/>
      <c r="D4" s="7"/>
      <c r="E4" s="7"/>
      <c r="F4" s="7"/>
      <c r="G4" s="7"/>
      <c r="H4" s="7"/>
      <c r="I4" s="7"/>
      <c r="J4" s="7"/>
      <c r="K4" s="7"/>
      <c r="V4" s="18">
        <v>0</v>
      </c>
      <c r="W4" s="18">
        <v>810</v>
      </c>
      <c r="Y4" s="18">
        <v>0</v>
      </c>
      <c r="Z4" s="18">
        <v>860</v>
      </c>
    </row>
    <row r="5" spans="1:26" x14ac:dyDescent="0.25">
      <c r="A5" s="8" t="s">
        <v>11</v>
      </c>
      <c r="B5" s="7" t="s">
        <v>14</v>
      </c>
      <c r="C5" s="7" t="s">
        <v>24</v>
      </c>
      <c r="D5" s="7" t="s">
        <v>25</v>
      </c>
      <c r="E5" s="7" t="s">
        <v>15</v>
      </c>
      <c r="F5" s="7" t="s">
        <v>26</v>
      </c>
      <c r="G5" s="7" t="s">
        <v>26</v>
      </c>
      <c r="H5" s="7" t="s">
        <v>27</v>
      </c>
      <c r="I5" s="7" t="s">
        <v>28</v>
      </c>
      <c r="J5" s="7" t="s">
        <v>29</v>
      </c>
      <c r="K5" s="7" t="s">
        <v>29</v>
      </c>
      <c r="V5" s="18">
        <v>3.9375062238169334</v>
      </c>
      <c r="W5" s="18">
        <v>778.98106552839999</v>
      </c>
      <c r="Y5" s="18">
        <f>B37/9.82</f>
        <v>4.306958565570004</v>
      </c>
      <c r="Z5" s="18">
        <f>B39</f>
        <v>834.90912897023065</v>
      </c>
    </row>
    <row r="6" spans="1:26" ht="18" x14ac:dyDescent="0.25">
      <c r="A6" s="8" t="s">
        <v>2</v>
      </c>
      <c r="B6" s="6">
        <v>20</v>
      </c>
      <c r="C6" s="6">
        <v>20</v>
      </c>
      <c r="D6" s="6">
        <v>20</v>
      </c>
      <c r="E6" s="6">
        <v>20</v>
      </c>
      <c r="F6" s="6">
        <v>20</v>
      </c>
      <c r="G6" s="6">
        <v>20</v>
      </c>
      <c r="H6" s="6">
        <v>20</v>
      </c>
      <c r="I6" s="6">
        <v>20</v>
      </c>
      <c r="J6" s="6">
        <v>20</v>
      </c>
      <c r="K6" s="6">
        <v>20</v>
      </c>
      <c r="L6" s="1" t="s">
        <v>33</v>
      </c>
      <c r="M6" s="1">
        <f>3.25*B7^2+18.6*B7+692</f>
        <v>2079.8000000000002</v>
      </c>
      <c r="N6" s="1">
        <f>3.25*C7^2+18.6*C7+692</f>
        <v>2079.8000000000002</v>
      </c>
      <c r="O6" s="1">
        <f>3.25*D7^2+18.6*D7+692</f>
        <v>2079.8000000000002</v>
      </c>
      <c r="P6" s="1">
        <f>3.25*E7^2+18.6*E7+692</f>
        <v>2079.8000000000002</v>
      </c>
      <c r="Q6" s="1">
        <f>3.25*G7^2+18.6*G7+692</f>
        <v>2079.8000000000002</v>
      </c>
      <c r="R6" s="1">
        <f>3.25*H7^2+18.6*H7+692</f>
        <v>2079.8000000000002</v>
      </c>
      <c r="S6" s="5">
        <f>3.25*I7^2+18.6*I7+692</f>
        <v>2079.8000000000002</v>
      </c>
      <c r="T6" s="5">
        <f>3.25*K7^2+18.6*K7+692</f>
        <v>2079.8000000000002</v>
      </c>
      <c r="V6" s="18">
        <v>11.613506361077441</v>
      </c>
      <c r="W6" s="18">
        <v>694.28792206742753</v>
      </c>
      <c r="Y6" s="18">
        <f>C37/9.82</f>
        <v>12.041483995589633</v>
      </c>
      <c r="Z6" s="18">
        <f>C39</f>
        <v>791.37913155604451</v>
      </c>
    </row>
    <row r="7" spans="1:26" x14ac:dyDescent="0.25">
      <c r="A7" s="8" t="s">
        <v>3</v>
      </c>
      <c r="B7" s="6">
        <v>18</v>
      </c>
      <c r="C7" s="6">
        <v>18</v>
      </c>
      <c r="D7" s="6">
        <v>18</v>
      </c>
      <c r="E7" s="6">
        <v>18</v>
      </c>
      <c r="F7" s="6">
        <v>18</v>
      </c>
      <c r="G7" s="6">
        <v>18</v>
      </c>
      <c r="H7" s="6">
        <v>18</v>
      </c>
      <c r="I7" s="6">
        <v>18</v>
      </c>
      <c r="J7" s="6">
        <v>18</v>
      </c>
      <c r="K7" s="6">
        <v>18</v>
      </c>
      <c r="L7" s="1" t="s">
        <v>34</v>
      </c>
      <c r="M7" s="1">
        <f>M6-($M$2*(B6-B7)/1500)</f>
        <v>1944.9721363034469</v>
      </c>
      <c r="N7" s="1">
        <f>N6-($M$2*(C6-C7)/1500)</f>
        <v>1944.9721363034469</v>
      </c>
      <c r="O7" s="1">
        <f>O6-($M$2*(D6-D7)/1500)</f>
        <v>1944.9721363034469</v>
      </c>
      <c r="P7" s="1">
        <f>P6-($M$2*(E6-E7)/1500)</f>
        <v>1944.9721363034469</v>
      </c>
      <c r="Q7" s="1">
        <f>Q6-($M$2*(G6-G7)/1500)</f>
        <v>1944.9721363034469</v>
      </c>
      <c r="R7" s="1">
        <f>R6-($M$2*(H6-H7)/1500)</f>
        <v>1944.9721363034469</v>
      </c>
      <c r="S7" s="5">
        <f>S6-($M$2*(I6-I7)/1500)</f>
        <v>1944.9721363034469</v>
      </c>
      <c r="T7" s="5">
        <f>T6-($M$2*(K6-K7)/1500)</f>
        <v>1944.9721363034469</v>
      </c>
      <c r="V7" s="18">
        <v>21.225304237069142</v>
      </c>
      <c r="W7" s="18">
        <v>537.70967971652567</v>
      </c>
      <c r="Y7" s="18">
        <f>D37/9.82</f>
        <v>26.904271618202642</v>
      </c>
      <c r="Z7" s="18">
        <f>D39</f>
        <v>697.5996165499821</v>
      </c>
    </row>
    <row r="8" spans="1:26" x14ac:dyDescent="0.25">
      <c r="A8" s="9" t="s">
        <v>4</v>
      </c>
      <c r="B8" s="10">
        <f t="shared" ref="B8:I8" si="0">M8</f>
        <v>1.1927481547926739</v>
      </c>
      <c r="C8" s="10">
        <f t="shared" si="0"/>
        <v>1.1927481547926739</v>
      </c>
      <c r="D8" s="10">
        <f t="shared" si="0"/>
        <v>1.1927481547926739</v>
      </c>
      <c r="E8" s="10">
        <f t="shared" si="0"/>
        <v>1.1927481547926739</v>
      </c>
      <c r="F8" s="10"/>
      <c r="G8" s="10">
        <f t="shared" si="0"/>
        <v>1.1927481547926739</v>
      </c>
      <c r="H8" s="10">
        <f t="shared" si="0"/>
        <v>1.1927481547926739</v>
      </c>
      <c r="I8" s="10">
        <f t="shared" si="0"/>
        <v>1.1927481547926739</v>
      </c>
      <c r="J8" s="10">
        <f>S8</f>
        <v>1.1927481547926739</v>
      </c>
      <c r="K8" s="10">
        <f>T8</f>
        <v>1.1927481547926739</v>
      </c>
      <c r="L8" s="2" t="s">
        <v>5</v>
      </c>
      <c r="M8" s="1">
        <f>($M$2-0.378*M7)/(287.1*(B6+273.15))</f>
        <v>1.1927481547926739</v>
      </c>
      <c r="N8" s="1">
        <f>($M$2-0.378*N7)/(287.1*(C6+273.15))</f>
        <v>1.1927481547926739</v>
      </c>
      <c r="O8" s="1">
        <f>($M$2-0.378*O7)/(287.1*(D6+273.15))</f>
        <v>1.1927481547926739</v>
      </c>
      <c r="P8" s="1">
        <f>($M$2-0.378*P7)/(287.1*(E6+273.15))</f>
        <v>1.1927481547926739</v>
      </c>
      <c r="Q8" s="1">
        <f>($M$2-0.378*Q7)/(287.1*(G6+273.15))</f>
        <v>1.1927481547926739</v>
      </c>
      <c r="R8" s="1">
        <f>($M$2-0.378*R7)/(287.1*(H6+273.15))</f>
        <v>1.1927481547926739</v>
      </c>
      <c r="S8" s="5">
        <f>($M$2-0.378*S7)/(287.1*(I6+273.15))</f>
        <v>1.1927481547926739</v>
      </c>
      <c r="T8" s="5">
        <f>($M$2-0.378*T7)/(287.1*(K6+273.15))</f>
        <v>1.1927481547926739</v>
      </c>
      <c r="V8" s="18">
        <v>31.098656110971891</v>
      </c>
      <c r="W8" s="18">
        <v>429.63726389905491</v>
      </c>
      <c r="Y8" s="18">
        <f>E37/9.82</f>
        <v>41.66204911228666</v>
      </c>
      <c r="Z8" s="18">
        <f>E39</f>
        <v>558.6897311941425</v>
      </c>
    </row>
    <row r="9" spans="1:26" ht="18" x14ac:dyDescent="0.25">
      <c r="A9" s="9" t="s">
        <v>35</v>
      </c>
      <c r="B9" s="10">
        <f t="shared" ref="B9:E9" si="1">B8*(B10+$M$2)/$M$2</f>
        <v>1.1930076507028515</v>
      </c>
      <c r="C9" s="10">
        <f t="shared" si="1"/>
        <v>1.193927681657118</v>
      </c>
      <c r="D9" s="10">
        <f t="shared" si="1"/>
        <v>1.1956969719537842</v>
      </c>
      <c r="E9" s="10">
        <f t="shared" si="1"/>
        <v>1.1974662622504504</v>
      </c>
      <c r="F9" s="10"/>
      <c r="G9" s="10">
        <f>G8*(G10+$M$2)/$M$2</f>
        <v>1.1992355525471163</v>
      </c>
      <c r="H9" s="10">
        <f>H8*(H10+$M$2)/$M$2</f>
        <v>1.2004150794115604</v>
      </c>
      <c r="I9" s="10">
        <f>I8*(I10+$M$2)/$M$2</f>
        <v>1.2017125589624489</v>
      </c>
      <c r="J9" s="10">
        <f>J8*(J10+$M$2)/$M$2</f>
        <v>1.1927481547926739</v>
      </c>
      <c r="K9" s="10">
        <f t="shared" ref="K9" si="2">K8*(K10+$M$2)/$M$2</f>
        <v>1.1927481547926739</v>
      </c>
      <c r="L9" s="2"/>
      <c r="V9" s="18">
        <v>36.065295100133611</v>
      </c>
      <c r="W9" s="18">
        <v>377.44871089143004</v>
      </c>
      <c r="Y9" s="18">
        <f>G37/9.82</f>
        <v>56.540581050080569</v>
      </c>
      <c r="Z9" s="18">
        <f>G39</f>
        <v>422.67833295403108</v>
      </c>
    </row>
    <row r="10" spans="1:26" ht="20.25" customHeight="1" x14ac:dyDescent="0.25">
      <c r="A10" s="8" t="s">
        <v>40</v>
      </c>
      <c r="B10" s="6">
        <v>22</v>
      </c>
      <c r="C10" s="6">
        <v>100</v>
      </c>
      <c r="D10" s="6">
        <v>250</v>
      </c>
      <c r="E10" s="6">
        <v>400</v>
      </c>
      <c r="F10" s="6"/>
      <c r="G10" s="6">
        <v>550</v>
      </c>
      <c r="H10" s="6">
        <v>650</v>
      </c>
      <c r="I10" s="6">
        <v>760</v>
      </c>
      <c r="J10" s="6"/>
      <c r="K10" s="6"/>
      <c r="L10" s="1" t="s">
        <v>6</v>
      </c>
      <c r="M10" s="1">
        <f>1/M8</f>
        <v>0.8383999555830981</v>
      </c>
      <c r="N10" s="1">
        <f t="shared" ref="N10:T10" si="3">1/N8</f>
        <v>0.8383999555830981</v>
      </c>
      <c r="O10" s="1">
        <f t="shared" si="3"/>
        <v>0.8383999555830981</v>
      </c>
      <c r="P10" s="1">
        <f>1/P8</f>
        <v>0.8383999555830981</v>
      </c>
      <c r="Q10" s="1">
        <f t="shared" si="3"/>
        <v>0.8383999555830981</v>
      </c>
      <c r="R10" s="1">
        <f>1/R8</f>
        <v>0.8383999555830981</v>
      </c>
      <c r="S10" s="1">
        <f>1/S8</f>
        <v>0.8383999555830981</v>
      </c>
      <c r="T10" s="1">
        <f t="shared" si="3"/>
        <v>0.8383999555830981</v>
      </c>
      <c r="V10" s="18">
        <v>51.120507610559912</v>
      </c>
      <c r="W10" s="18">
        <v>261.70389112583399</v>
      </c>
      <c r="Y10" s="18">
        <f>H37/9.82</f>
        <v>66.483090721103238</v>
      </c>
      <c r="Z10" s="18">
        <f>H39</f>
        <v>312.6730810945686</v>
      </c>
    </row>
    <row r="11" spans="1:26" ht="15.75" x14ac:dyDescent="0.25">
      <c r="A11" s="40" t="s">
        <v>12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V11" s="18">
        <v>61.201629327902239</v>
      </c>
      <c r="W11" s="18">
        <v>184.80529959163675</v>
      </c>
      <c r="Y11" s="18">
        <f>I37/9.82</f>
        <v>77.39307535641548</v>
      </c>
      <c r="Z11" s="18">
        <f>I39</f>
        <v>0</v>
      </c>
    </row>
    <row r="12" spans="1:26" x14ac:dyDescent="0.25">
      <c r="A12" s="8">
        <v>1</v>
      </c>
      <c r="B12" s="11">
        <v>16</v>
      </c>
      <c r="C12" s="11">
        <v>15</v>
      </c>
      <c r="D12" s="11">
        <v>13</v>
      </c>
      <c r="E12" s="11">
        <v>8</v>
      </c>
      <c r="F12" s="11"/>
      <c r="G12" s="11">
        <v>5</v>
      </c>
      <c r="H12" s="11">
        <v>3</v>
      </c>
      <c r="I12" s="11">
        <v>0</v>
      </c>
      <c r="J12" s="11"/>
      <c r="K12" s="11"/>
      <c r="U12" s="12"/>
      <c r="V12" s="18">
        <v>69.75560081466395</v>
      </c>
      <c r="W12" s="18">
        <v>0</v>
      </c>
      <c r="Y12" s="18"/>
      <c r="Z12" s="18"/>
    </row>
    <row r="13" spans="1:26" x14ac:dyDescent="0.25">
      <c r="A13" s="8">
        <v>2</v>
      </c>
      <c r="B13" s="11">
        <v>20</v>
      </c>
      <c r="C13" s="11">
        <v>19</v>
      </c>
      <c r="D13" s="11">
        <v>14</v>
      </c>
      <c r="E13" s="11">
        <v>9</v>
      </c>
      <c r="F13" s="11"/>
      <c r="G13" s="11">
        <v>6</v>
      </c>
      <c r="H13" s="11">
        <v>3</v>
      </c>
      <c r="I13" s="11">
        <v>0</v>
      </c>
      <c r="J13" s="11"/>
      <c r="K13" s="11"/>
    </row>
    <row r="14" spans="1:26" x14ac:dyDescent="0.25">
      <c r="A14" s="8">
        <v>3</v>
      </c>
      <c r="B14" s="11">
        <v>23</v>
      </c>
      <c r="C14" s="11">
        <v>20</v>
      </c>
      <c r="D14" s="11">
        <v>16</v>
      </c>
      <c r="E14" s="11">
        <v>10</v>
      </c>
      <c r="F14" s="11"/>
      <c r="G14" s="11">
        <v>6</v>
      </c>
      <c r="H14" s="11">
        <v>3</v>
      </c>
      <c r="I14" s="11">
        <v>0</v>
      </c>
      <c r="J14" s="11"/>
      <c r="K14" s="11"/>
      <c r="Z14" s="13"/>
    </row>
    <row r="15" spans="1:26" x14ac:dyDescent="0.25">
      <c r="A15" s="8">
        <v>4</v>
      </c>
      <c r="B15" s="11">
        <v>23</v>
      </c>
      <c r="C15" s="11">
        <v>20</v>
      </c>
      <c r="D15" s="11">
        <v>17</v>
      </c>
      <c r="E15" s="11">
        <v>11</v>
      </c>
      <c r="F15" s="11"/>
      <c r="G15" s="11">
        <v>6</v>
      </c>
      <c r="H15" s="11">
        <v>3</v>
      </c>
      <c r="I15" s="11">
        <v>0</v>
      </c>
      <c r="J15" s="11"/>
      <c r="K15" s="11"/>
    </row>
    <row r="16" spans="1:26" x14ac:dyDescent="0.25">
      <c r="A16" s="8">
        <v>5</v>
      </c>
      <c r="B16" s="11">
        <v>22</v>
      </c>
      <c r="C16" s="11">
        <v>20</v>
      </c>
      <c r="D16" s="11">
        <v>15</v>
      </c>
      <c r="E16" s="11">
        <v>10</v>
      </c>
      <c r="F16" s="11"/>
      <c r="G16" s="11">
        <v>6</v>
      </c>
      <c r="H16" s="11">
        <v>3</v>
      </c>
      <c r="I16" s="11">
        <v>0</v>
      </c>
      <c r="J16" s="11"/>
      <c r="K16" s="11"/>
    </row>
    <row r="17" spans="1:11" x14ac:dyDescent="0.25">
      <c r="A17" s="8">
        <v>6</v>
      </c>
      <c r="B17" s="11">
        <v>24</v>
      </c>
      <c r="C17" s="11">
        <v>21</v>
      </c>
      <c r="D17" s="11">
        <v>16</v>
      </c>
      <c r="E17" s="11">
        <v>10</v>
      </c>
      <c r="F17" s="11"/>
      <c r="G17" s="11">
        <v>6</v>
      </c>
      <c r="H17" s="11">
        <v>3</v>
      </c>
      <c r="I17" s="11">
        <v>0</v>
      </c>
      <c r="J17" s="11"/>
      <c r="K17" s="11"/>
    </row>
    <row r="18" spans="1:11" x14ac:dyDescent="0.25">
      <c r="A18" s="8">
        <v>7</v>
      </c>
      <c r="B18" s="11">
        <v>24</v>
      </c>
      <c r="C18" s="11">
        <v>20</v>
      </c>
      <c r="D18" s="11">
        <v>15</v>
      </c>
      <c r="E18" s="11">
        <v>9</v>
      </c>
      <c r="F18" s="11"/>
      <c r="G18" s="11">
        <v>5</v>
      </c>
      <c r="H18" s="11">
        <v>3</v>
      </c>
      <c r="I18" s="11">
        <v>0</v>
      </c>
      <c r="J18" s="11"/>
      <c r="K18" s="11"/>
    </row>
    <row r="19" spans="1:11" x14ac:dyDescent="0.25">
      <c r="A19" s="8">
        <v>8</v>
      </c>
      <c r="B19" s="11">
        <v>14</v>
      </c>
      <c r="C19" s="11">
        <v>12</v>
      </c>
      <c r="D19" s="11">
        <v>10</v>
      </c>
      <c r="E19" s="11">
        <v>7</v>
      </c>
      <c r="F19" s="11"/>
      <c r="G19" s="11">
        <v>4</v>
      </c>
      <c r="H19" s="11">
        <v>2</v>
      </c>
      <c r="I19" s="11">
        <v>0</v>
      </c>
      <c r="J19" s="11"/>
      <c r="K19" s="11"/>
    </row>
    <row r="20" spans="1:11" x14ac:dyDescent="0.25">
      <c r="A20" s="8">
        <v>1</v>
      </c>
      <c r="B20" s="11">
        <v>19</v>
      </c>
      <c r="C20" s="11">
        <v>19</v>
      </c>
      <c r="D20" s="11">
        <v>14</v>
      </c>
      <c r="E20" s="11">
        <v>8</v>
      </c>
      <c r="F20" s="11"/>
      <c r="G20" s="11">
        <v>5</v>
      </c>
      <c r="H20" s="11">
        <v>3</v>
      </c>
      <c r="I20" s="11">
        <v>0</v>
      </c>
      <c r="J20" s="11"/>
      <c r="K20" s="11"/>
    </row>
    <row r="21" spans="1:11" x14ac:dyDescent="0.25">
      <c r="A21" s="8">
        <v>2</v>
      </c>
      <c r="B21" s="11">
        <v>23</v>
      </c>
      <c r="C21" s="11">
        <v>21</v>
      </c>
      <c r="D21" s="11">
        <v>16</v>
      </c>
      <c r="E21" s="11">
        <v>11</v>
      </c>
      <c r="F21" s="11"/>
      <c r="G21" s="11">
        <v>6</v>
      </c>
      <c r="H21" s="11">
        <v>3</v>
      </c>
      <c r="I21" s="11">
        <v>0</v>
      </c>
      <c r="J21" s="11"/>
      <c r="K21" s="11"/>
    </row>
    <row r="22" spans="1:11" x14ac:dyDescent="0.25">
      <c r="A22" s="8">
        <v>3</v>
      </c>
      <c r="B22" s="11">
        <v>24</v>
      </c>
      <c r="C22" s="11">
        <v>20</v>
      </c>
      <c r="D22" s="11">
        <v>17</v>
      </c>
      <c r="E22" s="11">
        <v>11</v>
      </c>
      <c r="F22" s="11"/>
      <c r="G22" s="11">
        <v>6</v>
      </c>
      <c r="H22" s="11">
        <v>3</v>
      </c>
      <c r="I22" s="11">
        <v>0</v>
      </c>
      <c r="J22" s="11"/>
      <c r="K22" s="11"/>
    </row>
    <row r="23" spans="1:11" x14ac:dyDescent="0.25">
      <c r="A23" s="8">
        <v>4</v>
      </c>
      <c r="B23" s="11">
        <v>23</v>
      </c>
      <c r="C23" s="11">
        <v>20</v>
      </c>
      <c r="D23" s="11">
        <v>16</v>
      </c>
      <c r="E23" s="11">
        <v>10</v>
      </c>
      <c r="F23" s="11"/>
      <c r="G23" s="11">
        <v>6</v>
      </c>
      <c r="H23" s="11">
        <v>3</v>
      </c>
      <c r="I23" s="11">
        <v>0</v>
      </c>
      <c r="J23" s="11"/>
      <c r="K23" s="11"/>
    </row>
    <row r="24" spans="1:11" x14ac:dyDescent="0.25">
      <c r="A24" s="8">
        <v>5</v>
      </c>
      <c r="B24" s="11">
        <v>19</v>
      </c>
      <c r="C24" s="11">
        <v>17</v>
      </c>
      <c r="D24" s="11">
        <v>13</v>
      </c>
      <c r="E24" s="11">
        <v>9</v>
      </c>
      <c r="F24" s="11"/>
      <c r="G24" s="11">
        <v>5</v>
      </c>
      <c r="H24" s="11">
        <v>3</v>
      </c>
      <c r="I24" s="11">
        <v>0</v>
      </c>
      <c r="J24" s="11"/>
      <c r="K24" s="11"/>
    </row>
    <row r="25" spans="1:11" x14ac:dyDescent="0.25">
      <c r="A25" s="8">
        <v>6</v>
      </c>
      <c r="B25" s="11">
        <v>21</v>
      </c>
      <c r="C25" s="11">
        <v>19</v>
      </c>
      <c r="D25" s="11">
        <v>14</v>
      </c>
      <c r="E25" s="11">
        <v>9</v>
      </c>
      <c r="F25" s="11"/>
      <c r="G25" s="11">
        <v>5</v>
      </c>
      <c r="H25" s="11">
        <v>3</v>
      </c>
      <c r="I25" s="11">
        <v>0</v>
      </c>
      <c r="J25" s="11"/>
      <c r="K25" s="11"/>
    </row>
    <row r="26" spans="1:11" x14ac:dyDescent="0.25">
      <c r="A26" s="8">
        <v>7</v>
      </c>
      <c r="B26" s="11">
        <v>23</v>
      </c>
      <c r="C26" s="11">
        <v>19</v>
      </c>
      <c r="D26" s="11">
        <v>15</v>
      </c>
      <c r="E26" s="11">
        <v>10</v>
      </c>
      <c r="F26" s="11"/>
      <c r="G26" s="11">
        <v>5</v>
      </c>
      <c r="H26" s="11">
        <v>3</v>
      </c>
      <c r="I26" s="11">
        <v>0</v>
      </c>
      <c r="J26" s="11"/>
      <c r="K26" s="11"/>
    </row>
    <row r="27" spans="1:11" x14ac:dyDescent="0.25">
      <c r="A27" s="8">
        <v>8</v>
      </c>
      <c r="B27" s="11">
        <v>12</v>
      </c>
      <c r="C27" s="11">
        <v>11</v>
      </c>
      <c r="D27" s="11">
        <v>9</v>
      </c>
      <c r="E27" s="11">
        <v>6</v>
      </c>
      <c r="F27" s="11"/>
      <c r="G27" s="11">
        <v>4</v>
      </c>
      <c r="H27" s="11">
        <v>2</v>
      </c>
      <c r="I27" s="11">
        <v>0</v>
      </c>
      <c r="J27" s="11"/>
      <c r="K27" s="11"/>
    </row>
    <row r="28" spans="1:11" x14ac:dyDescent="0.25">
      <c r="A28" s="8">
        <v>1</v>
      </c>
      <c r="B28" s="11">
        <v>20</v>
      </c>
      <c r="C28" s="11">
        <v>19</v>
      </c>
      <c r="D28" s="11">
        <v>15</v>
      </c>
      <c r="E28" s="11">
        <v>9</v>
      </c>
      <c r="F28" s="11"/>
      <c r="G28" s="11">
        <v>5</v>
      </c>
      <c r="H28" s="11">
        <v>3</v>
      </c>
      <c r="I28" s="11">
        <v>0</v>
      </c>
      <c r="J28" s="11"/>
      <c r="K28" s="11"/>
    </row>
    <row r="29" spans="1:11" x14ac:dyDescent="0.25">
      <c r="A29" s="8">
        <v>2</v>
      </c>
      <c r="B29" s="11">
        <v>23</v>
      </c>
      <c r="C29" s="11">
        <v>20</v>
      </c>
      <c r="D29" s="11">
        <v>16</v>
      </c>
      <c r="E29" s="11">
        <v>9</v>
      </c>
      <c r="F29" s="11"/>
      <c r="G29" s="11">
        <v>5</v>
      </c>
      <c r="H29" s="11">
        <v>3</v>
      </c>
      <c r="I29" s="11">
        <v>0</v>
      </c>
      <c r="J29" s="11"/>
      <c r="K29" s="11"/>
    </row>
    <row r="30" spans="1:11" x14ac:dyDescent="0.25">
      <c r="A30" s="8">
        <v>3</v>
      </c>
      <c r="B30" s="11">
        <v>23</v>
      </c>
      <c r="C30" s="11">
        <v>21</v>
      </c>
      <c r="D30" s="11">
        <v>15</v>
      </c>
      <c r="E30" s="11">
        <v>10</v>
      </c>
      <c r="F30" s="11"/>
      <c r="G30" s="11">
        <v>5</v>
      </c>
      <c r="H30" s="11">
        <f t="shared" ref="H30:H35" si="4">MAX(H14,H22)</f>
        <v>3</v>
      </c>
      <c r="I30" s="11">
        <v>0</v>
      </c>
      <c r="J30" s="11"/>
      <c r="K30" s="11"/>
    </row>
    <row r="31" spans="1:11" x14ac:dyDescent="0.25">
      <c r="A31" s="8">
        <v>4</v>
      </c>
      <c r="B31" s="11">
        <v>21</v>
      </c>
      <c r="C31" s="11">
        <v>19</v>
      </c>
      <c r="D31" s="11">
        <v>15</v>
      </c>
      <c r="E31" s="11">
        <v>9</v>
      </c>
      <c r="F31" s="11"/>
      <c r="G31" s="11">
        <v>5</v>
      </c>
      <c r="H31" s="11">
        <f t="shared" si="4"/>
        <v>3</v>
      </c>
      <c r="I31" s="11">
        <v>0</v>
      </c>
      <c r="J31" s="11"/>
      <c r="K31" s="11"/>
    </row>
    <row r="32" spans="1:11" x14ac:dyDescent="0.25">
      <c r="A32" s="8">
        <v>5</v>
      </c>
      <c r="B32" s="11">
        <v>19</v>
      </c>
      <c r="C32" s="11">
        <v>18</v>
      </c>
      <c r="D32" s="11">
        <v>14</v>
      </c>
      <c r="E32" s="11">
        <v>9</v>
      </c>
      <c r="F32" s="11"/>
      <c r="G32" s="11">
        <v>5</v>
      </c>
      <c r="H32" s="11">
        <f t="shared" si="4"/>
        <v>3</v>
      </c>
      <c r="I32" s="11">
        <v>0</v>
      </c>
      <c r="J32" s="11"/>
      <c r="K32" s="11"/>
    </row>
    <row r="33" spans="1:22" x14ac:dyDescent="0.25">
      <c r="A33" s="8">
        <v>6</v>
      </c>
      <c r="B33" s="11">
        <v>20</v>
      </c>
      <c r="C33" s="11">
        <v>19</v>
      </c>
      <c r="D33" s="11">
        <v>14</v>
      </c>
      <c r="E33" s="11">
        <v>10</v>
      </c>
      <c r="F33" s="11"/>
      <c r="G33" s="11">
        <v>5</v>
      </c>
      <c r="H33" s="11">
        <f t="shared" si="4"/>
        <v>3</v>
      </c>
      <c r="I33" s="11">
        <v>0</v>
      </c>
      <c r="J33" s="11"/>
      <c r="K33" s="11"/>
    </row>
    <row r="34" spans="1:22" x14ac:dyDescent="0.25">
      <c r="A34" s="8">
        <v>7</v>
      </c>
      <c r="B34" s="11">
        <v>22</v>
      </c>
      <c r="C34" s="11">
        <v>20</v>
      </c>
      <c r="D34" s="11">
        <v>15</v>
      </c>
      <c r="E34" s="11">
        <v>9</v>
      </c>
      <c r="F34" s="11"/>
      <c r="G34" s="11">
        <v>6</v>
      </c>
      <c r="H34" s="11">
        <f t="shared" si="4"/>
        <v>3</v>
      </c>
      <c r="I34" s="11">
        <v>0</v>
      </c>
      <c r="J34" s="11"/>
      <c r="K34" s="11"/>
    </row>
    <row r="35" spans="1:22" x14ac:dyDescent="0.25">
      <c r="A35" s="8">
        <v>8</v>
      </c>
      <c r="B35" s="11">
        <v>13</v>
      </c>
      <c r="C35" s="11">
        <v>12</v>
      </c>
      <c r="D35" s="11">
        <v>9</v>
      </c>
      <c r="E35" s="11">
        <v>7</v>
      </c>
      <c r="F35" s="11"/>
      <c r="G35" s="11">
        <v>4</v>
      </c>
      <c r="H35" s="11">
        <f t="shared" si="4"/>
        <v>2</v>
      </c>
      <c r="I35" s="11">
        <v>0</v>
      </c>
      <c r="J35" s="11"/>
      <c r="K35" s="11"/>
    </row>
    <row r="36" spans="1:22" x14ac:dyDescent="0.25">
      <c r="A36" s="8" t="s">
        <v>36</v>
      </c>
      <c r="B36" s="11">
        <f>POWER(((SUM(B53:B76))/24),2)</f>
        <v>20.294333113897444</v>
      </c>
      <c r="C36" s="11">
        <f t="shared" ref="C36:F36" si="5">POWER(((SUM(C53:C76))/24),2)</f>
        <v>18.247372836690211</v>
      </c>
      <c r="D36" s="11">
        <f t="shared" si="5"/>
        <v>14.199947290749966</v>
      </c>
      <c r="E36" s="11">
        <f t="shared" si="5"/>
        <v>9.1213222826549742</v>
      </c>
      <c r="F36" s="11">
        <f t="shared" si="5"/>
        <v>0</v>
      </c>
      <c r="G36" s="11">
        <f>POWER(((SUM(G53:G76))/24),2)</f>
        <v>5.2285059117911619</v>
      </c>
      <c r="H36" s="11">
        <f>POWER(((SUM(H53:H76))/24),2)</f>
        <v>2.8639508812338188</v>
      </c>
      <c r="I36" s="11">
        <f>POWER(((SUM(I53:I76))/24),2)</f>
        <v>0</v>
      </c>
      <c r="J36" s="11"/>
      <c r="K36" s="11">
        <f t="shared" ref="K36:T36" si="6">POWER(((SUM(K53:K76))/24),2)</f>
        <v>0</v>
      </c>
      <c r="L36" s="11">
        <f t="shared" si="6"/>
        <v>0</v>
      </c>
      <c r="M36" s="11">
        <f t="shared" si="6"/>
        <v>0</v>
      </c>
      <c r="N36" s="11">
        <f t="shared" si="6"/>
        <v>0</v>
      </c>
      <c r="O36" s="11">
        <f t="shared" si="6"/>
        <v>0</v>
      </c>
      <c r="P36" s="11">
        <f t="shared" si="6"/>
        <v>0</v>
      </c>
      <c r="Q36" s="11">
        <f t="shared" si="6"/>
        <v>0</v>
      </c>
      <c r="R36" s="11">
        <f t="shared" si="6"/>
        <v>0</v>
      </c>
      <c r="S36" s="11">
        <f t="shared" si="6"/>
        <v>0</v>
      </c>
      <c r="T36" s="11">
        <f t="shared" si="6"/>
        <v>0</v>
      </c>
      <c r="V36" s="1">
        <v>527</v>
      </c>
    </row>
    <row r="37" spans="1:22" x14ac:dyDescent="0.25">
      <c r="A37" s="8" t="s">
        <v>39</v>
      </c>
      <c r="B37" s="11">
        <f>B36+B10</f>
        <v>42.294333113897444</v>
      </c>
      <c r="C37" s="11">
        <f t="shared" ref="C37:F37" si="7">C36+C10</f>
        <v>118.2473728366902</v>
      </c>
      <c r="D37" s="11">
        <f t="shared" si="7"/>
        <v>264.19994729074995</v>
      </c>
      <c r="E37" s="11">
        <f t="shared" si="7"/>
        <v>409.121322282655</v>
      </c>
      <c r="F37" s="11">
        <f t="shared" si="7"/>
        <v>0</v>
      </c>
      <c r="G37" s="11">
        <f>G36+G10</f>
        <v>555.22850591179122</v>
      </c>
      <c r="H37" s="11">
        <f>H36+H10</f>
        <v>652.86395088123379</v>
      </c>
      <c r="I37" s="11">
        <f>I36+I10</f>
        <v>760</v>
      </c>
      <c r="J37" s="11">
        <f>J36+J10</f>
        <v>0</v>
      </c>
      <c r="K37" s="11"/>
      <c r="L37" s="11"/>
      <c r="M37" s="11"/>
      <c r="N37" s="11"/>
      <c r="O37" s="11"/>
      <c r="P37" s="11"/>
      <c r="Q37" s="11"/>
      <c r="R37" s="11"/>
      <c r="S37" s="11"/>
      <c r="T37" s="11"/>
      <c r="V37" s="1">
        <v>559</v>
      </c>
    </row>
    <row r="38" spans="1:22" x14ac:dyDescent="0.25">
      <c r="A38" s="8" t="s">
        <v>7</v>
      </c>
      <c r="B38" s="11">
        <f t="shared" ref="B38:F38" si="8">SQRT(2*B36/B9)</f>
        <v>5.8328495661056428</v>
      </c>
      <c r="C38" s="11">
        <f t="shared" si="8"/>
        <v>5.5287399118692857</v>
      </c>
      <c r="D38" s="11">
        <f t="shared" si="8"/>
        <v>4.8735766318996729</v>
      </c>
      <c r="E38" s="11">
        <f t="shared" si="8"/>
        <v>3.9031231580887717</v>
      </c>
      <c r="F38" s="11" t="e">
        <f t="shared" si="8"/>
        <v>#DIV/0!</v>
      </c>
      <c r="G38" s="11">
        <f>SQRT(2*G36/G9)</f>
        <v>2.9529191206880232</v>
      </c>
      <c r="H38" s="11">
        <f t="shared" ref="H38:T38" si="9">SQRT(2*H36/H9)</f>
        <v>2.1843994539199691</v>
      </c>
      <c r="I38" s="11">
        <f t="shared" si="9"/>
        <v>0</v>
      </c>
      <c r="J38" s="11">
        <f t="shared" si="9"/>
        <v>0</v>
      </c>
      <c r="K38" s="11">
        <f t="shared" si="9"/>
        <v>0</v>
      </c>
      <c r="L38" s="11" t="e">
        <f t="shared" si="9"/>
        <v>#DIV/0!</v>
      </c>
      <c r="M38" s="11" t="e">
        <f t="shared" si="9"/>
        <v>#DIV/0!</v>
      </c>
      <c r="N38" s="11" t="e">
        <f t="shared" si="9"/>
        <v>#DIV/0!</v>
      </c>
      <c r="O38" s="11" t="e">
        <f t="shared" si="9"/>
        <v>#DIV/0!</v>
      </c>
      <c r="P38" s="11" t="e">
        <f t="shared" si="9"/>
        <v>#DIV/0!</v>
      </c>
      <c r="Q38" s="11" t="e">
        <f t="shared" si="9"/>
        <v>#DIV/0!</v>
      </c>
      <c r="R38" s="11" t="e">
        <f t="shared" si="9"/>
        <v>#DIV/0!</v>
      </c>
      <c r="S38" s="11" t="e">
        <f t="shared" si="9"/>
        <v>#DIV/0!</v>
      </c>
      <c r="T38" s="11" t="e">
        <f t="shared" si="9"/>
        <v>#DIV/0!</v>
      </c>
    </row>
    <row r="39" spans="1:22" ht="18" x14ac:dyDescent="0.25">
      <c r="A39" s="8" t="s">
        <v>37</v>
      </c>
      <c r="B39" s="14">
        <f>B38*(B51^2)*3.1416*3600/4</f>
        <v>834.90912897023065</v>
      </c>
      <c r="C39" s="14">
        <f t="shared" ref="C39:E39" si="10">C38*(C51^2)*3.1416*3600/4</f>
        <v>791.37913155604451</v>
      </c>
      <c r="D39" s="14">
        <f t="shared" si="10"/>
        <v>697.5996165499821</v>
      </c>
      <c r="E39" s="14">
        <f t="shared" si="10"/>
        <v>558.6897311941425</v>
      </c>
      <c r="F39" s="14">
        <v>0</v>
      </c>
      <c r="G39" s="14">
        <f t="shared" ref="G39:I39" si="11">G38*(G51^2)*3.1416*3600/4</f>
        <v>422.67833295403108</v>
      </c>
      <c r="H39" s="14">
        <f t="shared" si="11"/>
        <v>312.6730810945686</v>
      </c>
      <c r="I39" s="14">
        <f t="shared" si="11"/>
        <v>0</v>
      </c>
      <c r="J39" s="15">
        <f>J38*(J51^2)*3.1416*3600/4</f>
        <v>0</v>
      </c>
      <c r="K39" s="15">
        <f>K38*(K51^2)*3.1416*3600/4</f>
        <v>0</v>
      </c>
    </row>
    <row r="40" spans="1:22" ht="30" x14ac:dyDescent="0.25">
      <c r="A40" s="8" t="s">
        <v>16</v>
      </c>
      <c r="B40" s="14">
        <v>60</v>
      </c>
      <c r="C40" s="14">
        <v>60</v>
      </c>
      <c r="D40" s="14">
        <v>60</v>
      </c>
      <c r="E40" s="14">
        <v>60</v>
      </c>
      <c r="F40" s="14"/>
      <c r="G40" s="14">
        <v>60</v>
      </c>
      <c r="H40" s="14">
        <v>60</v>
      </c>
      <c r="I40" s="14">
        <v>60</v>
      </c>
      <c r="J40" s="14">
        <v>60</v>
      </c>
      <c r="K40" s="14">
        <v>60</v>
      </c>
    </row>
    <row r="41" spans="1:22" x14ac:dyDescent="0.25">
      <c r="A41" s="8" t="s">
        <v>8</v>
      </c>
      <c r="B41" s="14">
        <v>4400</v>
      </c>
      <c r="C41" s="14">
        <v>4400</v>
      </c>
      <c r="D41" s="14">
        <v>4400</v>
      </c>
      <c r="E41" s="14">
        <v>4400</v>
      </c>
      <c r="F41" s="14">
        <v>4400</v>
      </c>
      <c r="G41" s="14">
        <v>4400</v>
      </c>
      <c r="H41" s="14">
        <v>4400</v>
      </c>
      <c r="I41" s="14">
        <v>4400</v>
      </c>
      <c r="J41" s="14"/>
      <c r="K41" s="14"/>
    </row>
    <row r="42" spans="1:22" x14ac:dyDescent="0.25">
      <c r="A42" s="41" t="s">
        <v>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22" x14ac:dyDescent="0.25">
      <c r="A43" s="4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22" x14ac:dyDescent="0.25">
      <c r="A44" s="4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22" x14ac:dyDescent="0.25">
      <c r="A45" s="8" t="s">
        <v>10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22" ht="30" x14ac:dyDescent="0.25">
      <c r="A46" s="8" t="s">
        <v>18</v>
      </c>
      <c r="B46" s="11">
        <v>1.1499999999999999</v>
      </c>
      <c r="C46" s="11">
        <v>1.1499999999999999</v>
      </c>
      <c r="D46" s="11">
        <v>1.1499999999999999</v>
      </c>
      <c r="E46" s="11">
        <v>1.1499999999999999</v>
      </c>
      <c r="F46" s="11">
        <v>1.1499999999999999</v>
      </c>
      <c r="G46" s="11">
        <v>1.1499999999999999</v>
      </c>
      <c r="H46" s="11">
        <v>1.1499999999999999</v>
      </c>
      <c r="I46" s="11">
        <v>1.1499999999999999</v>
      </c>
      <c r="J46" s="11"/>
      <c r="K46" s="11"/>
      <c r="L46" s="11">
        <v>3.5</v>
      </c>
      <c r="M46" s="11">
        <v>3.5</v>
      </c>
      <c r="N46" s="11">
        <v>3.5</v>
      </c>
      <c r="O46" s="11">
        <v>3.5</v>
      </c>
      <c r="P46" s="11">
        <v>3.5</v>
      </c>
      <c r="Q46" s="11">
        <v>3.5</v>
      </c>
      <c r="R46" s="11">
        <v>3.5</v>
      </c>
      <c r="S46" s="11">
        <v>3.5</v>
      </c>
      <c r="T46" s="11">
        <v>3.5</v>
      </c>
    </row>
    <row r="47" spans="1:22" ht="30" x14ac:dyDescent="0.25">
      <c r="A47" s="8" t="s">
        <v>19</v>
      </c>
      <c r="B47" s="11">
        <v>1</v>
      </c>
      <c r="C47" s="11">
        <v>1</v>
      </c>
      <c r="D47" s="11">
        <v>1</v>
      </c>
      <c r="E47" s="11">
        <v>1</v>
      </c>
      <c r="F47" s="11"/>
      <c r="G47" s="11">
        <v>1</v>
      </c>
      <c r="H47" s="11">
        <v>1</v>
      </c>
      <c r="I47" s="11">
        <v>1</v>
      </c>
      <c r="J47" s="11"/>
      <c r="K47" s="11"/>
    </row>
    <row r="48" spans="1:22" ht="30" x14ac:dyDescent="0.25">
      <c r="A48" s="8" t="s">
        <v>38</v>
      </c>
      <c r="B48" s="11"/>
      <c r="C48" s="11"/>
      <c r="D48" s="11"/>
      <c r="E48" s="11"/>
      <c r="F48" s="11">
        <f t="shared" ref="F48" si="12">F46*F47</f>
        <v>0</v>
      </c>
      <c r="G48" s="11"/>
      <c r="H48" s="11"/>
      <c r="I48" s="11"/>
      <c r="J48" s="11"/>
      <c r="K48" s="11"/>
    </row>
    <row r="49" spans="1:11" ht="30" x14ac:dyDescent="0.25">
      <c r="A49" s="8" t="s">
        <v>17</v>
      </c>
      <c r="B49" s="14">
        <v>4400</v>
      </c>
      <c r="C49" s="14">
        <v>4400</v>
      </c>
      <c r="D49" s="14">
        <v>4400</v>
      </c>
      <c r="E49" s="14">
        <v>4400</v>
      </c>
      <c r="F49" s="14">
        <v>4400</v>
      </c>
      <c r="G49" s="14">
        <v>4400</v>
      </c>
      <c r="H49" s="14">
        <v>4400</v>
      </c>
      <c r="I49" s="14">
        <v>4400</v>
      </c>
      <c r="J49" s="11"/>
      <c r="K49" s="11"/>
    </row>
    <row r="50" spans="1:11" x14ac:dyDescent="0.25">
      <c r="A50" s="8" t="s">
        <v>23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</row>
    <row r="51" spans="1:11" x14ac:dyDescent="0.25">
      <c r="A51" s="8" t="s">
        <v>22</v>
      </c>
      <c r="B51" s="11">
        <v>0.22500000000000001</v>
      </c>
      <c r="C51" s="11">
        <v>0.22500000000000001</v>
      </c>
      <c r="D51" s="11">
        <v>0.22500000000000001</v>
      </c>
      <c r="E51" s="11">
        <v>0.22500000000000001</v>
      </c>
      <c r="F51" s="11">
        <v>0.22500000000000001</v>
      </c>
      <c r="G51" s="11">
        <v>0.22500000000000001</v>
      </c>
      <c r="H51" s="11">
        <v>0.22500000000000001</v>
      </c>
      <c r="I51" s="11">
        <v>0.22500000000000001</v>
      </c>
      <c r="J51" s="11"/>
      <c r="K51" s="11"/>
    </row>
    <row r="53" spans="1:11" hidden="1" x14ac:dyDescent="0.25">
      <c r="A53" s="3">
        <v>1</v>
      </c>
      <c r="B53" s="4">
        <f>SQRT(B12)</f>
        <v>4</v>
      </c>
      <c r="C53" s="4">
        <f t="shared" ref="C53:K68" si="13">SQRT(C12)</f>
        <v>3.872983346207417</v>
      </c>
      <c r="D53" s="4">
        <f t="shared" si="13"/>
        <v>3.6055512754639891</v>
      </c>
      <c r="E53" s="4">
        <f t="shared" si="13"/>
        <v>2.8284271247461903</v>
      </c>
      <c r="F53" s="4">
        <f t="shared" si="13"/>
        <v>0</v>
      </c>
      <c r="G53" s="4">
        <f t="shared" si="13"/>
        <v>2.2360679774997898</v>
      </c>
      <c r="H53" s="4">
        <f t="shared" si="13"/>
        <v>1.7320508075688772</v>
      </c>
      <c r="I53" s="4">
        <f t="shared" si="13"/>
        <v>0</v>
      </c>
      <c r="J53" s="4">
        <f t="shared" si="13"/>
        <v>0</v>
      </c>
      <c r="K53" s="4">
        <f t="shared" si="13"/>
        <v>0</v>
      </c>
    </row>
    <row r="54" spans="1:11" hidden="1" x14ac:dyDescent="0.25">
      <c r="A54" s="3">
        <v>2</v>
      </c>
      <c r="B54" s="4">
        <f t="shared" ref="B54:K69" si="14">SQRT(B13)</f>
        <v>4.4721359549995796</v>
      </c>
      <c r="C54" s="4">
        <f t="shared" si="14"/>
        <v>4.358898943540674</v>
      </c>
      <c r="D54" s="4">
        <f t="shared" si="14"/>
        <v>3.7416573867739413</v>
      </c>
      <c r="E54" s="4">
        <f t="shared" si="14"/>
        <v>3</v>
      </c>
      <c r="F54" s="4">
        <f t="shared" si="13"/>
        <v>0</v>
      </c>
      <c r="G54" s="4">
        <f t="shared" si="13"/>
        <v>2.4494897427831779</v>
      </c>
      <c r="H54" s="4">
        <f t="shared" si="13"/>
        <v>1.7320508075688772</v>
      </c>
      <c r="I54" s="4">
        <f t="shared" si="13"/>
        <v>0</v>
      </c>
      <c r="J54" s="4">
        <f t="shared" si="13"/>
        <v>0</v>
      </c>
      <c r="K54" s="4">
        <f t="shared" si="13"/>
        <v>0</v>
      </c>
    </row>
    <row r="55" spans="1:11" hidden="1" x14ac:dyDescent="0.25">
      <c r="A55" s="3">
        <v>3</v>
      </c>
      <c r="B55" s="4">
        <f t="shared" si="14"/>
        <v>4.7958315233127191</v>
      </c>
      <c r="C55" s="4">
        <f t="shared" si="14"/>
        <v>4.4721359549995796</v>
      </c>
      <c r="D55" s="4">
        <f t="shared" si="14"/>
        <v>4</v>
      </c>
      <c r="E55" s="4">
        <f t="shared" si="14"/>
        <v>3.1622776601683795</v>
      </c>
      <c r="F55" s="4">
        <f t="shared" si="13"/>
        <v>0</v>
      </c>
      <c r="G55" s="4">
        <f t="shared" si="13"/>
        <v>2.4494897427831779</v>
      </c>
      <c r="H55" s="4">
        <f t="shared" si="13"/>
        <v>1.7320508075688772</v>
      </c>
      <c r="I55" s="4">
        <f t="shared" si="13"/>
        <v>0</v>
      </c>
      <c r="J55" s="4">
        <f t="shared" si="13"/>
        <v>0</v>
      </c>
      <c r="K55" s="4">
        <f t="shared" si="13"/>
        <v>0</v>
      </c>
    </row>
    <row r="56" spans="1:11" hidden="1" x14ac:dyDescent="0.25">
      <c r="A56" s="3">
        <v>4</v>
      </c>
      <c r="B56" s="4">
        <f t="shared" si="14"/>
        <v>4.7958315233127191</v>
      </c>
      <c r="C56" s="4">
        <f t="shared" si="14"/>
        <v>4.4721359549995796</v>
      </c>
      <c r="D56" s="4">
        <f t="shared" si="14"/>
        <v>4.1231056256176606</v>
      </c>
      <c r="E56" s="4">
        <f t="shared" si="14"/>
        <v>3.3166247903553998</v>
      </c>
      <c r="F56" s="4">
        <f t="shared" si="13"/>
        <v>0</v>
      </c>
      <c r="G56" s="4">
        <f t="shared" si="13"/>
        <v>2.4494897427831779</v>
      </c>
      <c r="H56" s="4">
        <f t="shared" si="13"/>
        <v>1.7320508075688772</v>
      </c>
      <c r="I56" s="4">
        <f t="shared" si="13"/>
        <v>0</v>
      </c>
      <c r="J56" s="4">
        <f t="shared" si="13"/>
        <v>0</v>
      </c>
      <c r="K56" s="4">
        <f t="shared" si="13"/>
        <v>0</v>
      </c>
    </row>
    <row r="57" spans="1:11" hidden="1" x14ac:dyDescent="0.25">
      <c r="A57" s="3">
        <v>5</v>
      </c>
      <c r="B57" s="4">
        <f t="shared" si="14"/>
        <v>4.6904157598234297</v>
      </c>
      <c r="C57" s="4">
        <f t="shared" si="14"/>
        <v>4.4721359549995796</v>
      </c>
      <c r="D57" s="4">
        <f t="shared" si="14"/>
        <v>3.872983346207417</v>
      </c>
      <c r="E57" s="4">
        <f t="shared" si="14"/>
        <v>3.1622776601683795</v>
      </c>
      <c r="F57" s="4">
        <f t="shared" si="13"/>
        <v>0</v>
      </c>
      <c r="G57" s="4">
        <f t="shared" si="13"/>
        <v>2.4494897427831779</v>
      </c>
      <c r="H57" s="4">
        <f t="shared" si="13"/>
        <v>1.7320508075688772</v>
      </c>
      <c r="I57" s="4">
        <f t="shared" si="13"/>
        <v>0</v>
      </c>
      <c r="J57" s="4">
        <f t="shared" si="13"/>
        <v>0</v>
      </c>
      <c r="K57" s="4">
        <f t="shared" si="13"/>
        <v>0</v>
      </c>
    </row>
    <row r="58" spans="1:11" hidden="1" x14ac:dyDescent="0.25">
      <c r="A58" s="3">
        <v>6</v>
      </c>
      <c r="B58" s="4">
        <f t="shared" si="14"/>
        <v>4.8989794855663558</v>
      </c>
      <c r="C58" s="4">
        <f t="shared" si="14"/>
        <v>4.5825756949558398</v>
      </c>
      <c r="D58" s="4">
        <f t="shared" si="14"/>
        <v>4</v>
      </c>
      <c r="E58" s="4">
        <f t="shared" si="14"/>
        <v>3.1622776601683795</v>
      </c>
      <c r="F58" s="4">
        <f t="shared" si="13"/>
        <v>0</v>
      </c>
      <c r="G58" s="4">
        <f t="shared" si="13"/>
        <v>2.4494897427831779</v>
      </c>
      <c r="H58" s="4">
        <f t="shared" si="13"/>
        <v>1.7320508075688772</v>
      </c>
      <c r="I58" s="4">
        <f t="shared" si="13"/>
        <v>0</v>
      </c>
      <c r="J58" s="4">
        <f t="shared" si="13"/>
        <v>0</v>
      </c>
      <c r="K58" s="4">
        <f t="shared" si="13"/>
        <v>0</v>
      </c>
    </row>
    <row r="59" spans="1:11" hidden="1" x14ac:dyDescent="0.25">
      <c r="A59" s="3">
        <v>7</v>
      </c>
      <c r="B59" s="4">
        <f t="shared" si="14"/>
        <v>4.8989794855663558</v>
      </c>
      <c r="C59" s="4">
        <f t="shared" si="14"/>
        <v>4.4721359549995796</v>
      </c>
      <c r="D59" s="4">
        <f t="shared" si="14"/>
        <v>3.872983346207417</v>
      </c>
      <c r="E59" s="4">
        <f t="shared" si="14"/>
        <v>3</v>
      </c>
      <c r="F59" s="4">
        <f t="shared" si="13"/>
        <v>0</v>
      </c>
      <c r="G59" s="4">
        <f t="shared" si="13"/>
        <v>2.2360679774997898</v>
      </c>
      <c r="H59" s="4">
        <f t="shared" si="13"/>
        <v>1.7320508075688772</v>
      </c>
      <c r="I59" s="4">
        <f t="shared" si="13"/>
        <v>0</v>
      </c>
      <c r="J59" s="4">
        <f t="shared" si="13"/>
        <v>0</v>
      </c>
      <c r="K59" s="4">
        <f t="shared" si="13"/>
        <v>0</v>
      </c>
    </row>
    <row r="60" spans="1:11" hidden="1" x14ac:dyDescent="0.25">
      <c r="A60" s="3">
        <v>8</v>
      </c>
      <c r="B60" s="4">
        <f t="shared" si="14"/>
        <v>3.7416573867739413</v>
      </c>
      <c r="C60" s="4">
        <f t="shared" si="14"/>
        <v>3.4641016151377544</v>
      </c>
      <c r="D60" s="4">
        <f t="shared" si="14"/>
        <v>3.1622776601683795</v>
      </c>
      <c r="E60" s="4">
        <f t="shared" si="14"/>
        <v>2.6457513110645907</v>
      </c>
      <c r="F60" s="4">
        <f t="shared" si="13"/>
        <v>0</v>
      </c>
      <c r="G60" s="4">
        <f t="shared" si="13"/>
        <v>2</v>
      </c>
      <c r="H60" s="4">
        <f t="shared" si="13"/>
        <v>1.4142135623730951</v>
      </c>
      <c r="I60" s="4">
        <f t="shared" si="13"/>
        <v>0</v>
      </c>
      <c r="J60" s="4">
        <f t="shared" si="13"/>
        <v>0</v>
      </c>
      <c r="K60" s="4">
        <f t="shared" si="13"/>
        <v>0</v>
      </c>
    </row>
    <row r="61" spans="1:11" hidden="1" x14ac:dyDescent="0.25">
      <c r="A61" s="3">
        <v>1</v>
      </c>
      <c r="B61" s="4">
        <f t="shared" si="14"/>
        <v>4.358898943540674</v>
      </c>
      <c r="C61" s="4">
        <f t="shared" si="14"/>
        <v>4.358898943540674</v>
      </c>
      <c r="D61" s="4">
        <f t="shared" si="14"/>
        <v>3.7416573867739413</v>
      </c>
      <c r="E61" s="4">
        <f t="shared" si="14"/>
        <v>2.8284271247461903</v>
      </c>
      <c r="F61" s="4">
        <f t="shared" si="13"/>
        <v>0</v>
      </c>
      <c r="G61" s="4">
        <f t="shared" si="13"/>
        <v>2.2360679774997898</v>
      </c>
      <c r="H61" s="4">
        <f t="shared" si="13"/>
        <v>1.7320508075688772</v>
      </c>
      <c r="I61" s="4">
        <f t="shared" si="13"/>
        <v>0</v>
      </c>
      <c r="J61" s="4">
        <f t="shared" si="13"/>
        <v>0</v>
      </c>
      <c r="K61" s="4">
        <f t="shared" si="13"/>
        <v>0</v>
      </c>
    </row>
    <row r="62" spans="1:11" hidden="1" x14ac:dyDescent="0.25">
      <c r="A62" s="3">
        <v>2</v>
      </c>
      <c r="B62" s="4">
        <f t="shared" si="14"/>
        <v>4.7958315233127191</v>
      </c>
      <c r="C62" s="4">
        <f t="shared" si="14"/>
        <v>4.5825756949558398</v>
      </c>
      <c r="D62" s="4">
        <f t="shared" si="14"/>
        <v>4</v>
      </c>
      <c r="E62" s="4">
        <f t="shared" si="14"/>
        <v>3.3166247903553998</v>
      </c>
      <c r="F62" s="4">
        <f t="shared" si="13"/>
        <v>0</v>
      </c>
      <c r="G62" s="4">
        <f t="shared" si="13"/>
        <v>2.4494897427831779</v>
      </c>
      <c r="H62" s="4">
        <f t="shared" si="13"/>
        <v>1.7320508075688772</v>
      </c>
      <c r="I62" s="4">
        <f t="shared" si="13"/>
        <v>0</v>
      </c>
      <c r="J62" s="4">
        <f t="shared" si="13"/>
        <v>0</v>
      </c>
      <c r="K62" s="4">
        <f t="shared" si="13"/>
        <v>0</v>
      </c>
    </row>
    <row r="63" spans="1:11" hidden="1" x14ac:dyDescent="0.25">
      <c r="A63" s="3">
        <v>3</v>
      </c>
      <c r="B63" s="4">
        <f t="shared" si="14"/>
        <v>4.8989794855663558</v>
      </c>
      <c r="C63" s="4">
        <f t="shared" si="14"/>
        <v>4.4721359549995796</v>
      </c>
      <c r="D63" s="4">
        <f t="shared" si="14"/>
        <v>4.1231056256176606</v>
      </c>
      <c r="E63" s="4">
        <f t="shared" si="14"/>
        <v>3.3166247903553998</v>
      </c>
      <c r="F63" s="4">
        <f t="shared" si="13"/>
        <v>0</v>
      </c>
      <c r="G63" s="4">
        <f t="shared" si="13"/>
        <v>2.4494897427831779</v>
      </c>
      <c r="H63" s="4">
        <f t="shared" si="13"/>
        <v>1.7320508075688772</v>
      </c>
      <c r="I63" s="4">
        <f t="shared" si="13"/>
        <v>0</v>
      </c>
      <c r="J63" s="4">
        <f t="shared" si="13"/>
        <v>0</v>
      </c>
      <c r="K63" s="4">
        <f t="shared" si="13"/>
        <v>0</v>
      </c>
    </row>
    <row r="64" spans="1:11" hidden="1" x14ac:dyDescent="0.25">
      <c r="A64" s="3">
        <v>4</v>
      </c>
      <c r="B64" s="4">
        <f t="shared" si="14"/>
        <v>4.7958315233127191</v>
      </c>
      <c r="C64" s="4">
        <f t="shared" si="14"/>
        <v>4.4721359549995796</v>
      </c>
      <c r="D64" s="4">
        <f t="shared" si="14"/>
        <v>4</v>
      </c>
      <c r="E64" s="4">
        <f t="shared" si="14"/>
        <v>3.1622776601683795</v>
      </c>
      <c r="F64" s="4">
        <f t="shared" si="13"/>
        <v>0</v>
      </c>
      <c r="G64" s="4">
        <f t="shared" si="13"/>
        <v>2.4494897427831779</v>
      </c>
      <c r="H64" s="4">
        <f t="shared" si="13"/>
        <v>1.7320508075688772</v>
      </c>
      <c r="I64" s="4">
        <f t="shared" si="13"/>
        <v>0</v>
      </c>
      <c r="J64" s="4">
        <f t="shared" si="13"/>
        <v>0</v>
      </c>
      <c r="K64" s="4">
        <f t="shared" si="13"/>
        <v>0</v>
      </c>
    </row>
    <row r="65" spans="1:11" hidden="1" x14ac:dyDescent="0.25">
      <c r="A65" s="3">
        <v>5</v>
      </c>
      <c r="B65" s="4">
        <f t="shared" si="14"/>
        <v>4.358898943540674</v>
      </c>
      <c r="C65" s="4">
        <f t="shared" si="14"/>
        <v>4.1231056256176606</v>
      </c>
      <c r="D65" s="4">
        <f t="shared" si="14"/>
        <v>3.6055512754639891</v>
      </c>
      <c r="E65" s="4">
        <f t="shared" si="14"/>
        <v>3</v>
      </c>
      <c r="F65" s="4">
        <f t="shared" si="13"/>
        <v>0</v>
      </c>
      <c r="G65" s="4">
        <f t="shared" si="13"/>
        <v>2.2360679774997898</v>
      </c>
      <c r="H65" s="4">
        <f t="shared" si="13"/>
        <v>1.7320508075688772</v>
      </c>
      <c r="I65" s="4">
        <f t="shared" si="13"/>
        <v>0</v>
      </c>
      <c r="J65" s="4">
        <f t="shared" si="13"/>
        <v>0</v>
      </c>
      <c r="K65" s="4">
        <f t="shared" si="13"/>
        <v>0</v>
      </c>
    </row>
    <row r="66" spans="1:11" hidden="1" x14ac:dyDescent="0.25">
      <c r="A66" s="3">
        <v>6</v>
      </c>
      <c r="B66" s="4">
        <f t="shared" si="14"/>
        <v>4.5825756949558398</v>
      </c>
      <c r="C66" s="4">
        <f t="shared" si="14"/>
        <v>4.358898943540674</v>
      </c>
      <c r="D66" s="4">
        <f t="shared" si="14"/>
        <v>3.7416573867739413</v>
      </c>
      <c r="E66" s="4">
        <f t="shared" si="14"/>
        <v>3</v>
      </c>
      <c r="F66" s="4">
        <f t="shared" si="13"/>
        <v>0</v>
      </c>
      <c r="G66" s="4">
        <f t="shared" si="13"/>
        <v>2.2360679774997898</v>
      </c>
      <c r="H66" s="4">
        <f t="shared" si="13"/>
        <v>1.7320508075688772</v>
      </c>
      <c r="I66" s="4">
        <f t="shared" si="13"/>
        <v>0</v>
      </c>
      <c r="J66" s="4">
        <f t="shared" si="13"/>
        <v>0</v>
      </c>
      <c r="K66" s="4">
        <f t="shared" si="13"/>
        <v>0</v>
      </c>
    </row>
    <row r="67" spans="1:11" hidden="1" x14ac:dyDescent="0.25">
      <c r="A67" s="3">
        <v>7</v>
      </c>
      <c r="B67" s="4">
        <f t="shared" si="14"/>
        <v>4.7958315233127191</v>
      </c>
      <c r="C67" s="4">
        <f t="shared" si="14"/>
        <v>4.358898943540674</v>
      </c>
      <c r="D67" s="4">
        <f t="shared" si="14"/>
        <v>3.872983346207417</v>
      </c>
      <c r="E67" s="4">
        <f t="shared" si="14"/>
        <v>3.1622776601683795</v>
      </c>
      <c r="F67" s="4">
        <f t="shared" si="13"/>
        <v>0</v>
      </c>
      <c r="G67" s="4">
        <f t="shared" si="13"/>
        <v>2.2360679774997898</v>
      </c>
      <c r="H67" s="4">
        <f t="shared" si="13"/>
        <v>1.7320508075688772</v>
      </c>
      <c r="I67" s="4">
        <f t="shared" si="13"/>
        <v>0</v>
      </c>
      <c r="J67" s="4">
        <f t="shared" si="13"/>
        <v>0</v>
      </c>
      <c r="K67" s="4">
        <f t="shared" si="13"/>
        <v>0</v>
      </c>
    </row>
    <row r="68" spans="1:11" hidden="1" x14ac:dyDescent="0.25">
      <c r="A68" s="3">
        <v>8</v>
      </c>
      <c r="B68" s="4">
        <f t="shared" si="14"/>
        <v>3.4641016151377544</v>
      </c>
      <c r="C68" s="4">
        <f t="shared" si="14"/>
        <v>3.3166247903553998</v>
      </c>
      <c r="D68" s="4">
        <f t="shared" si="14"/>
        <v>3</v>
      </c>
      <c r="E68" s="4">
        <f t="shared" si="14"/>
        <v>2.4494897427831779</v>
      </c>
      <c r="F68" s="4">
        <f t="shared" si="13"/>
        <v>0</v>
      </c>
      <c r="G68" s="4">
        <f t="shared" si="13"/>
        <v>2</v>
      </c>
      <c r="H68" s="4">
        <f t="shared" si="13"/>
        <v>1.4142135623730951</v>
      </c>
      <c r="I68" s="4">
        <f t="shared" si="13"/>
        <v>0</v>
      </c>
      <c r="J68" s="4">
        <f t="shared" si="13"/>
        <v>0</v>
      </c>
      <c r="K68" s="4">
        <f t="shared" si="13"/>
        <v>0</v>
      </c>
    </row>
    <row r="69" spans="1:11" hidden="1" x14ac:dyDescent="0.25">
      <c r="A69" s="3">
        <v>1</v>
      </c>
      <c r="B69" s="4">
        <f t="shared" si="14"/>
        <v>4.4721359549995796</v>
      </c>
      <c r="C69" s="4">
        <f t="shared" si="14"/>
        <v>4.358898943540674</v>
      </c>
      <c r="D69" s="4">
        <f t="shared" si="14"/>
        <v>3.872983346207417</v>
      </c>
      <c r="E69" s="4">
        <f t="shared" si="14"/>
        <v>3</v>
      </c>
      <c r="F69" s="4">
        <f t="shared" si="14"/>
        <v>0</v>
      </c>
      <c r="G69" s="4">
        <f t="shared" si="14"/>
        <v>2.2360679774997898</v>
      </c>
      <c r="H69" s="4">
        <f t="shared" si="14"/>
        <v>1.7320508075688772</v>
      </c>
      <c r="I69" s="4">
        <f t="shared" si="14"/>
        <v>0</v>
      </c>
      <c r="J69" s="4">
        <f t="shared" si="14"/>
        <v>0</v>
      </c>
      <c r="K69" s="4">
        <f t="shared" si="14"/>
        <v>0</v>
      </c>
    </row>
    <row r="70" spans="1:11" hidden="1" x14ac:dyDescent="0.25">
      <c r="A70" s="3">
        <v>2</v>
      </c>
      <c r="B70" s="4">
        <f t="shared" ref="B70:K76" si="15">SQRT(B29)</f>
        <v>4.7958315233127191</v>
      </c>
      <c r="C70" s="4">
        <f t="shared" si="15"/>
        <v>4.4721359549995796</v>
      </c>
      <c r="D70" s="4">
        <f t="shared" si="15"/>
        <v>4</v>
      </c>
      <c r="E70" s="4">
        <f t="shared" si="15"/>
        <v>3</v>
      </c>
      <c r="F70" s="4">
        <f t="shared" si="15"/>
        <v>0</v>
      </c>
      <c r="G70" s="4">
        <f t="shared" si="15"/>
        <v>2.2360679774997898</v>
      </c>
      <c r="H70" s="4">
        <f t="shared" si="15"/>
        <v>1.7320508075688772</v>
      </c>
      <c r="I70" s="4">
        <f t="shared" si="15"/>
        <v>0</v>
      </c>
      <c r="J70" s="4">
        <f t="shared" si="15"/>
        <v>0</v>
      </c>
      <c r="K70" s="4">
        <f t="shared" si="15"/>
        <v>0</v>
      </c>
    </row>
    <row r="71" spans="1:11" hidden="1" x14ac:dyDescent="0.25">
      <c r="A71" s="3">
        <v>3</v>
      </c>
      <c r="B71" s="4">
        <f t="shared" si="15"/>
        <v>4.7958315233127191</v>
      </c>
      <c r="C71" s="4">
        <f t="shared" si="15"/>
        <v>4.5825756949558398</v>
      </c>
      <c r="D71" s="4">
        <f t="shared" si="15"/>
        <v>3.872983346207417</v>
      </c>
      <c r="E71" s="4">
        <f t="shared" si="15"/>
        <v>3.1622776601683795</v>
      </c>
      <c r="F71" s="4">
        <f t="shared" si="15"/>
        <v>0</v>
      </c>
      <c r="G71" s="4">
        <f t="shared" si="15"/>
        <v>2.2360679774997898</v>
      </c>
      <c r="H71" s="4">
        <f t="shared" si="15"/>
        <v>1.7320508075688772</v>
      </c>
      <c r="I71" s="4">
        <f t="shared" si="15"/>
        <v>0</v>
      </c>
      <c r="J71" s="4">
        <f t="shared" si="15"/>
        <v>0</v>
      </c>
      <c r="K71" s="4">
        <f t="shared" si="15"/>
        <v>0</v>
      </c>
    </row>
    <row r="72" spans="1:11" hidden="1" x14ac:dyDescent="0.25">
      <c r="A72" s="3">
        <v>4</v>
      </c>
      <c r="B72" s="4">
        <f t="shared" si="15"/>
        <v>4.5825756949558398</v>
      </c>
      <c r="C72" s="4">
        <f t="shared" si="15"/>
        <v>4.358898943540674</v>
      </c>
      <c r="D72" s="4">
        <f t="shared" si="15"/>
        <v>3.872983346207417</v>
      </c>
      <c r="E72" s="4">
        <f t="shared" si="15"/>
        <v>3</v>
      </c>
      <c r="F72" s="4">
        <f t="shared" si="15"/>
        <v>0</v>
      </c>
      <c r="G72" s="4">
        <f t="shared" si="15"/>
        <v>2.2360679774997898</v>
      </c>
      <c r="H72" s="4">
        <f t="shared" si="15"/>
        <v>1.7320508075688772</v>
      </c>
      <c r="I72" s="4">
        <f t="shared" si="15"/>
        <v>0</v>
      </c>
      <c r="J72" s="4">
        <f t="shared" si="15"/>
        <v>0</v>
      </c>
      <c r="K72" s="4">
        <f t="shared" si="15"/>
        <v>0</v>
      </c>
    </row>
    <row r="73" spans="1:11" hidden="1" x14ac:dyDescent="0.25">
      <c r="A73" s="3">
        <v>5</v>
      </c>
      <c r="B73" s="4">
        <f t="shared" si="15"/>
        <v>4.358898943540674</v>
      </c>
      <c r="C73" s="4">
        <f t="shared" si="15"/>
        <v>4.2426406871192848</v>
      </c>
      <c r="D73" s="4">
        <f t="shared" si="15"/>
        <v>3.7416573867739413</v>
      </c>
      <c r="E73" s="4">
        <f t="shared" si="15"/>
        <v>3</v>
      </c>
      <c r="F73" s="4">
        <f t="shared" si="15"/>
        <v>0</v>
      </c>
      <c r="G73" s="4">
        <f t="shared" si="15"/>
        <v>2.2360679774997898</v>
      </c>
      <c r="H73" s="4">
        <f t="shared" si="15"/>
        <v>1.7320508075688772</v>
      </c>
      <c r="I73" s="4">
        <f t="shared" si="15"/>
        <v>0</v>
      </c>
      <c r="J73" s="4">
        <f t="shared" si="15"/>
        <v>0</v>
      </c>
      <c r="K73" s="4">
        <f t="shared" si="15"/>
        <v>0</v>
      </c>
    </row>
    <row r="74" spans="1:11" hidden="1" x14ac:dyDescent="0.25">
      <c r="A74" s="3">
        <v>6</v>
      </c>
      <c r="B74" s="4">
        <f t="shared" si="15"/>
        <v>4.4721359549995796</v>
      </c>
      <c r="C74" s="4">
        <f t="shared" si="15"/>
        <v>4.358898943540674</v>
      </c>
      <c r="D74" s="4">
        <f t="shared" si="15"/>
        <v>3.7416573867739413</v>
      </c>
      <c r="E74" s="4">
        <f t="shared" si="15"/>
        <v>3.1622776601683795</v>
      </c>
      <c r="F74" s="4">
        <f t="shared" si="15"/>
        <v>0</v>
      </c>
      <c r="G74" s="4">
        <f t="shared" si="15"/>
        <v>2.2360679774997898</v>
      </c>
      <c r="H74" s="4">
        <f t="shared" si="15"/>
        <v>1.7320508075688772</v>
      </c>
      <c r="I74" s="4">
        <f t="shared" si="15"/>
        <v>0</v>
      </c>
      <c r="J74" s="4">
        <f t="shared" si="15"/>
        <v>0</v>
      </c>
      <c r="K74" s="4">
        <f t="shared" si="15"/>
        <v>0</v>
      </c>
    </row>
    <row r="75" spans="1:11" hidden="1" x14ac:dyDescent="0.25">
      <c r="A75" s="3">
        <v>7</v>
      </c>
      <c r="B75" s="4">
        <f t="shared" si="15"/>
        <v>4.6904157598234297</v>
      </c>
      <c r="C75" s="4">
        <f t="shared" si="15"/>
        <v>4.4721359549995796</v>
      </c>
      <c r="D75" s="4">
        <f t="shared" si="15"/>
        <v>3.872983346207417</v>
      </c>
      <c r="E75" s="4">
        <f t="shared" si="15"/>
        <v>3</v>
      </c>
      <c r="F75" s="4">
        <f t="shared" si="15"/>
        <v>0</v>
      </c>
      <c r="G75" s="4">
        <f t="shared" si="15"/>
        <v>2.4494897427831779</v>
      </c>
      <c r="H75" s="4">
        <f t="shared" si="15"/>
        <v>1.7320508075688772</v>
      </c>
      <c r="I75" s="4">
        <f t="shared" si="15"/>
        <v>0</v>
      </c>
      <c r="J75" s="4">
        <f t="shared" si="15"/>
        <v>0</v>
      </c>
      <c r="K75" s="4">
        <f t="shared" si="15"/>
        <v>0</v>
      </c>
    </row>
    <row r="76" spans="1:11" hidden="1" x14ac:dyDescent="0.25">
      <c r="A76" s="3">
        <v>8</v>
      </c>
      <c r="B76" s="4">
        <f t="shared" si="15"/>
        <v>3.6055512754639891</v>
      </c>
      <c r="C76" s="4">
        <f t="shared" si="15"/>
        <v>3.4641016151377544</v>
      </c>
      <c r="D76" s="4">
        <f t="shared" si="15"/>
        <v>3</v>
      </c>
      <c r="E76" s="4">
        <f t="shared" si="15"/>
        <v>2.6457513110645907</v>
      </c>
      <c r="F76" s="4">
        <f t="shared" si="15"/>
        <v>0</v>
      </c>
      <c r="G76" s="4">
        <f t="shared" si="15"/>
        <v>2</v>
      </c>
      <c r="H76" s="4">
        <f t="shared" si="15"/>
        <v>1.4142135623730951</v>
      </c>
      <c r="I76" s="4">
        <f t="shared" si="15"/>
        <v>0</v>
      </c>
      <c r="J76" s="4">
        <f t="shared" si="15"/>
        <v>0</v>
      </c>
      <c r="K76" s="4">
        <f t="shared" si="15"/>
        <v>0</v>
      </c>
    </row>
  </sheetData>
  <mergeCells count="10">
    <mergeCell ref="Y2:Z2"/>
    <mergeCell ref="A3:K3"/>
    <mergeCell ref="A11:K11"/>
    <mergeCell ref="A42:A44"/>
    <mergeCell ref="A1:B1"/>
    <mergeCell ref="C1:K1"/>
    <mergeCell ref="A2:C2"/>
    <mergeCell ref="E2:F2"/>
    <mergeCell ref="G2:K2"/>
    <mergeCell ref="V2:W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0D09B-C0EE-42ED-BDA4-C144293FA015}">
  <dimension ref="A4:AF86"/>
  <sheetViews>
    <sheetView showGridLines="0" tabSelected="1" topLeftCell="A9" zoomScale="80" zoomScaleNormal="80" workbookViewId="0">
      <selection activeCell="W41" sqref="W41"/>
    </sheetView>
  </sheetViews>
  <sheetFormatPr defaultRowHeight="15" x14ac:dyDescent="0.25"/>
  <cols>
    <col min="2" max="2" width="14.5703125" customWidth="1"/>
    <col min="3" max="3" width="15" customWidth="1"/>
    <col min="5" max="5" width="6.5703125" bestFit="1" customWidth="1"/>
    <col min="6" max="6" width="12" bestFit="1" customWidth="1"/>
    <col min="7" max="7" width="9.5703125" bestFit="1" customWidth="1"/>
    <col min="11" max="11" width="8.7109375" customWidth="1"/>
    <col min="12" max="13" width="12.42578125" customWidth="1"/>
    <col min="14" max="15" width="12.28515625" customWidth="1"/>
    <col min="16" max="16" width="7.85546875" customWidth="1"/>
    <col min="17" max="19" width="12.28515625" customWidth="1"/>
    <col min="20" max="20" width="6.7109375" customWidth="1"/>
    <col min="21" max="21" width="8.140625" customWidth="1"/>
    <col min="22" max="24" width="12.28515625" customWidth="1"/>
    <col min="25" max="25" width="5.7109375" customWidth="1"/>
    <col min="26" max="26" width="5.5703125" customWidth="1"/>
    <col min="28" max="29" width="12.85546875" bestFit="1" customWidth="1"/>
    <col min="30" max="30" width="18" customWidth="1"/>
    <col min="31" max="31" width="17.85546875" bestFit="1" customWidth="1"/>
    <col min="32" max="32" width="12.140625" bestFit="1" customWidth="1"/>
  </cols>
  <sheetData>
    <row r="4" spans="2:32" x14ac:dyDescent="0.25">
      <c r="B4" s="53" t="s">
        <v>69</v>
      </c>
      <c r="C4" s="53"/>
      <c r="P4" s="53" t="s">
        <v>70</v>
      </c>
      <c r="Q4" s="53"/>
      <c r="R4" s="53"/>
      <c r="S4" s="53"/>
      <c r="U4" s="54" t="s">
        <v>69</v>
      </c>
      <c r="V4" s="54"/>
      <c r="W4" s="54"/>
      <c r="X4" s="54"/>
      <c r="Z4" s="19"/>
      <c r="AA4" s="19"/>
    </row>
    <row r="5" spans="2:32" ht="15.75" thickBot="1" x14ac:dyDescent="0.3">
      <c r="B5" s="20" t="s">
        <v>64</v>
      </c>
      <c r="C5" s="20"/>
      <c r="E5" s="20" t="s">
        <v>65</v>
      </c>
      <c r="F5" s="20"/>
      <c r="G5" s="20"/>
      <c r="H5" s="20"/>
      <c r="K5" s="21" t="s">
        <v>66</v>
      </c>
      <c r="L5" s="22"/>
      <c r="M5" s="22"/>
      <c r="N5" s="22"/>
      <c r="O5" s="20"/>
      <c r="P5" s="61" t="s">
        <v>79</v>
      </c>
      <c r="Q5" s="62"/>
      <c r="R5" s="62"/>
      <c r="S5" s="62"/>
      <c r="T5" s="20"/>
      <c r="U5" s="25" t="s">
        <v>77</v>
      </c>
      <c r="V5" s="26"/>
      <c r="W5" s="26"/>
      <c r="X5" s="26"/>
      <c r="Y5" s="20"/>
      <c r="Z5" s="19"/>
      <c r="AA5" s="55" t="s">
        <v>80</v>
      </c>
      <c r="AB5" s="55"/>
      <c r="AC5" s="55"/>
      <c r="AD5" s="55"/>
      <c r="AE5" s="55"/>
      <c r="AF5" s="55"/>
    </row>
    <row r="6" spans="2:32" x14ac:dyDescent="0.25">
      <c r="B6" t="s">
        <v>48</v>
      </c>
      <c r="C6" t="s">
        <v>49</v>
      </c>
      <c r="E6" t="s">
        <v>50</v>
      </c>
      <c r="F6" s="27" t="s">
        <v>51</v>
      </c>
      <c r="G6" t="s">
        <v>48</v>
      </c>
      <c r="H6" t="s">
        <v>49</v>
      </c>
      <c r="K6" t="s">
        <v>50</v>
      </c>
      <c r="L6" s="27" t="s">
        <v>51</v>
      </c>
      <c r="M6" t="s">
        <v>48</v>
      </c>
      <c r="N6" t="s">
        <v>49</v>
      </c>
      <c r="P6" t="s">
        <v>50</v>
      </c>
      <c r="Q6" s="27" t="s">
        <v>51</v>
      </c>
      <c r="R6" t="s">
        <v>48</v>
      </c>
      <c r="S6" t="s">
        <v>49</v>
      </c>
      <c r="U6" t="s">
        <v>50</v>
      </c>
      <c r="V6" s="27" t="s">
        <v>51</v>
      </c>
      <c r="W6" t="s">
        <v>48</v>
      </c>
      <c r="X6" t="s">
        <v>49</v>
      </c>
      <c r="Z6" s="19"/>
      <c r="AA6" s="19"/>
      <c r="AB6" t="s">
        <v>52</v>
      </c>
      <c r="AC6" t="s">
        <v>53</v>
      </c>
      <c r="AD6" t="s">
        <v>54</v>
      </c>
      <c r="AE6" t="s">
        <v>55</v>
      </c>
      <c r="AF6" s="39" t="s">
        <v>56</v>
      </c>
    </row>
    <row r="7" spans="2:32" x14ac:dyDescent="0.25">
      <c r="B7" s="28">
        <v>0</v>
      </c>
      <c r="C7" s="19">
        <v>860</v>
      </c>
      <c r="D7" s="19"/>
      <c r="E7" s="19">
        <f t="shared" ref="E7:E14" si="0">C7/($AB$23*3600)</f>
        <v>0.9555555555555556</v>
      </c>
      <c r="F7" s="29">
        <f t="shared" ref="F7:F14" si="1">($AF$7/9.82)*E7*E7</f>
        <v>2.3059616303336603</v>
      </c>
      <c r="G7" s="30">
        <f>$B$7-F7</f>
        <v>-2.3059616303336603</v>
      </c>
      <c r="H7" s="19">
        <f>C7</f>
        <v>860</v>
      </c>
      <c r="K7" s="19">
        <f t="shared" ref="K7:K14" si="2">C7/($AB$23*3600)</f>
        <v>0.9555555555555556</v>
      </c>
      <c r="L7" s="29">
        <f>($AF$14/9.82)*E7*E7</f>
        <v>6.2484121596137898</v>
      </c>
      <c r="M7" s="30">
        <f>B7-L7</f>
        <v>-6.2484121596137898</v>
      </c>
      <c r="N7" s="19">
        <f>C7</f>
        <v>860</v>
      </c>
      <c r="O7" s="19"/>
      <c r="P7" s="19">
        <f t="shared" ref="P7:P9" si="3">C7/($AB$23*3600)</f>
        <v>0.9555555555555556</v>
      </c>
      <c r="Q7" s="29">
        <f>($AF$15/9.82)*E7*E7</f>
        <v>6.7691131729149383</v>
      </c>
      <c r="R7" s="30">
        <f>B7-Q7</f>
        <v>-6.7691131729149383</v>
      </c>
      <c r="S7" s="19">
        <f>H7</f>
        <v>860</v>
      </c>
      <c r="T7" s="19"/>
      <c r="W7" s="30">
        <v>0</v>
      </c>
      <c r="X7" s="19">
        <v>800</v>
      </c>
      <c r="Y7" s="19"/>
      <c r="Z7" s="19"/>
      <c r="AA7" s="19" t="s">
        <v>58</v>
      </c>
      <c r="AB7">
        <v>60</v>
      </c>
      <c r="AC7">
        <v>250</v>
      </c>
      <c r="AD7">
        <f>(AC7+AB7)/2</f>
        <v>155</v>
      </c>
      <c r="AE7">
        <v>2.5</v>
      </c>
      <c r="AF7">
        <f>AD7/(AE7^2)</f>
        <v>24.8</v>
      </c>
    </row>
    <row r="8" spans="2:32" x14ac:dyDescent="0.25">
      <c r="B8" s="28">
        <v>4.306958565570004</v>
      </c>
      <c r="C8" s="19">
        <v>834.90912897023065</v>
      </c>
      <c r="D8" s="19"/>
      <c r="E8" s="19">
        <f t="shared" si="0"/>
        <v>0.92767680996692292</v>
      </c>
      <c r="F8" s="29">
        <f t="shared" si="1"/>
        <v>2.1733696273941017</v>
      </c>
      <c r="G8" s="30">
        <f t="shared" ref="G8:G14" si="4">B8-F8</f>
        <v>2.1335889381759023</v>
      </c>
      <c r="H8" s="19">
        <f t="shared" ref="H8:H14" si="5">C8</f>
        <v>834.90912897023065</v>
      </c>
      <c r="K8" s="19">
        <f t="shared" si="2"/>
        <v>0.92767680996692292</v>
      </c>
      <c r="L8" s="29">
        <f t="shared" ref="L8:L14" si="6">($AF$14/9.82)*E8*E8</f>
        <v>5.889130603261437</v>
      </c>
      <c r="M8" s="30">
        <f t="shared" ref="M8:M14" si="7">B8-L8</f>
        <v>-1.582172037691433</v>
      </c>
      <c r="N8" s="19">
        <f t="shared" ref="N8:N14" si="8">C8</f>
        <v>834.90912897023065</v>
      </c>
      <c r="O8" s="19"/>
      <c r="P8" s="19">
        <f>C8/($AB$23*3600)</f>
        <v>0.92767680996692292</v>
      </c>
      <c r="Q8" s="29">
        <f t="shared" ref="Q8:Q9" si="9">($AF$15/9.82)*E8*E8</f>
        <v>6.3798914868665566</v>
      </c>
      <c r="R8" s="30">
        <f t="shared" ref="R8:R9" si="10">B8-Q8</f>
        <v>-2.0729329212965526</v>
      </c>
      <c r="S8" s="19">
        <f t="shared" ref="S8:S9" si="11">H8</f>
        <v>834.90912897023065</v>
      </c>
      <c r="T8" s="19"/>
      <c r="W8" s="30">
        <v>4.7186592768857887</v>
      </c>
      <c r="X8" s="19">
        <v>771.66125692356832</v>
      </c>
      <c r="Y8" s="19"/>
      <c r="Z8" s="19"/>
      <c r="AA8" s="19" t="s">
        <v>59</v>
      </c>
      <c r="AB8">
        <v>80</v>
      </c>
      <c r="AC8">
        <v>450</v>
      </c>
      <c r="AD8">
        <f>(AC8+AB8)/2</f>
        <v>265</v>
      </c>
      <c r="AE8">
        <v>2.5</v>
      </c>
      <c r="AF8">
        <f>AD8/(AE8^2)</f>
        <v>42.4</v>
      </c>
    </row>
    <row r="9" spans="2:32" x14ac:dyDescent="0.25">
      <c r="B9" s="28">
        <v>12.041483995589633</v>
      </c>
      <c r="C9" s="19">
        <v>791.37913155604451</v>
      </c>
      <c r="D9" s="19"/>
      <c r="E9" s="19">
        <f t="shared" si="0"/>
        <v>0.87931014617338277</v>
      </c>
      <c r="F9" s="29">
        <f t="shared" si="1"/>
        <v>1.9526498026938597</v>
      </c>
      <c r="G9" s="30">
        <f t="shared" si="4"/>
        <v>10.088834192895774</v>
      </c>
      <c r="H9" s="19">
        <f t="shared" si="5"/>
        <v>791.37913155604451</v>
      </c>
      <c r="K9" s="19">
        <f t="shared" si="2"/>
        <v>0.87931014617338277</v>
      </c>
      <c r="L9" s="29">
        <f t="shared" si="6"/>
        <v>5.2910510782672331</v>
      </c>
      <c r="M9" s="30">
        <f t="shared" si="7"/>
        <v>6.7504329173224003</v>
      </c>
      <c r="N9" s="19">
        <f t="shared" si="8"/>
        <v>791.37913155604451</v>
      </c>
      <c r="O9" s="19"/>
      <c r="P9" s="19">
        <f t="shared" si="3"/>
        <v>0.87931014617338277</v>
      </c>
      <c r="Q9" s="29">
        <f t="shared" si="9"/>
        <v>5.7319720014561684</v>
      </c>
      <c r="R9" s="30">
        <f t="shared" si="10"/>
        <v>6.309511994133465</v>
      </c>
      <c r="S9" s="19">
        <f t="shared" si="11"/>
        <v>791.37913155604451</v>
      </c>
      <c r="T9" s="19"/>
      <c r="W9" s="30">
        <v>11.741783689199991</v>
      </c>
      <c r="X9" s="19">
        <v>724.75526783798637</v>
      </c>
      <c r="Y9" s="19"/>
      <c r="Z9" s="19"/>
      <c r="AA9" s="19" t="s">
        <v>60</v>
      </c>
      <c r="AB9">
        <v>150</v>
      </c>
      <c r="AC9">
        <v>450</v>
      </c>
      <c r="AD9">
        <f>(AC9+AB9)/2</f>
        <v>300</v>
      </c>
      <c r="AE9">
        <v>2.5</v>
      </c>
      <c r="AF9">
        <f>AD9/(AE9^2)</f>
        <v>48</v>
      </c>
    </row>
    <row r="10" spans="2:32" x14ac:dyDescent="0.25">
      <c r="B10" s="28">
        <v>26.904271618202642</v>
      </c>
      <c r="C10" s="19">
        <v>697.5996165499821</v>
      </c>
      <c r="D10" s="19"/>
      <c r="E10" s="19">
        <f t="shared" si="0"/>
        <v>0.77511068505553571</v>
      </c>
      <c r="F10" s="29">
        <f t="shared" si="1"/>
        <v>1.517286663682698</v>
      </c>
      <c r="G10" s="30">
        <f t="shared" si="4"/>
        <v>25.386984954519946</v>
      </c>
      <c r="H10" s="19">
        <f t="shared" si="5"/>
        <v>697.5996165499821</v>
      </c>
      <c r="K10" s="19">
        <f t="shared" si="2"/>
        <v>0.77511068505553571</v>
      </c>
      <c r="L10" s="29">
        <f t="shared" si="6"/>
        <v>4.1113574112692461</v>
      </c>
      <c r="M10" s="30">
        <f t="shared" si="7"/>
        <v>22.792914206933396</v>
      </c>
      <c r="N10" s="19">
        <f t="shared" si="8"/>
        <v>697.5996165499821</v>
      </c>
      <c r="O10" s="19"/>
      <c r="P10" s="19">
        <f>C10/($AB$23*3600)</f>
        <v>0.77511068505553571</v>
      </c>
      <c r="Q10" s="29">
        <f>($AF$15/9.82)*E10*E10</f>
        <v>4.4539705288750167</v>
      </c>
      <c r="R10" s="30">
        <f>B10-Q10</f>
        <v>22.450301089327624</v>
      </c>
      <c r="S10" s="19">
        <f>H10</f>
        <v>697.5996165499821</v>
      </c>
      <c r="T10" s="19"/>
      <c r="W10" s="66">
        <v>19</v>
      </c>
      <c r="X10" s="67">
        <v>680</v>
      </c>
      <c r="Y10" s="19"/>
      <c r="Z10" s="19"/>
      <c r="AA10" s="19"/>
    </row>
    <row r="11" spans="2:32" x14ac:dyDescent="0.25">
      <c r="B11" s="68">
        <v>29</v>
      </c>
      <c r="C11" s="69">
        <v>680</v>
      </c>
      <c r="E11" s="19">
        <f t="shared" si="0"/>
        <v>0.75555555555555554</v>
      </c>
      <c r="F11" s="29">
        <f t="shared" si="1"/>
        <v>1.4416936964119584</v>
      </c>
      <c r="G11" s="66">
        <f>B11-F11</f>
        <v>27.55830630358804</v>
      </c>
      <c r="H11" s="69">
        <f t="shared" si="5"/>
        <v>680</v>
      </c>
      <c r="K11" s="19">
        <f t="shared" si="2"/>
        <v>0.75555555555555554</v>
      </c>
      <c r="L11" s="29">
        <f t="shared" si="6"/>
        <v>3.9065248547936937</v>
      </c>
      <c r="M11" s="66">
        <f>B11-L11</f>
        <v>25.093475145206305</v>
      </c>
      <c r="N11" s="69">
        <f t="shared" si="8"/>
        <v>680</v>
      </c>
      <c r="O11" s="19"/>
      <c r="P11" s="19">
        <f>C11/($AB$23*3600)</f>
        <v>0.75555555555555554</v>
      </c>
      <c r="Q11" s="29">
        <f>($AF$15/9.82)*E11*E11</f>
        <v>4.2320685926931683</v>
      </c>
      <c r="R11" s="63">
        <v>25</v>
      </c>
      <c r="S11" s="63">
        <v>680</v>
      </c>
      <c r="T11" s="19"/>
      <c r="W11" s="30">
        <v>21.656328231480888</v>
      </c>
      <c r="X11" s="19">
        <v>658.98427539652062</v>
      </c>
      <c r="Y11" s="19"/>
      <c r="Z11" s="19"/>
      <c r="AA11" s="19"/>
    </row>
    <row r="12" spans="2:32" x14ac:dyDescent="0.25">
      <c r="B12" s="28">
        <v>41.66204911228666</v>
      </c>
      <c r="C12" s="19">
        <v>558.6897311941425</v>
      </c>
      <c r="D12" s="19"/>
      <c r="E12" s="19">
        <f>C12/($AB$23*3600)</f>
        <v>0.62076636799349161</v>
      </c>
      <c r="F12" s="29">
        <f>($AF$7/9.82)*E12*E12</f>
        <v>0.97318756762417624</v>
      </c>
      <c r="G12" s="30">
        <f>B12-F12</f>
        <v>40.688861544662487</v>
      </c>
      <c r="H12" s="19">
        <f>C12</f>
        <v>558.6897311941425</v>
      </c>
      <c r="K12" s="19">
        <f>C12/($AB$23*3600)</f>
        <v>0.62076636799349161</v>
      </c>
      <c r="L12" s="29">
        <f>($AF$14/9.82)*E12*E12</f>
        <v>2.6370243767880903</v>
      </c>
      <c r="M12" s="30">
        <f>B12-L12</f>
        <v>39.025024735498569</v>
      </c>
      <c r="N12" s="19">
        <f>C12</f>
        <v>558.6897311941425</v>
      </c>
      <c r="O12" s="19"/>
      <c r="P12" s="19">
        <f>C12/($AB$23*3600)</f>
        <v>0.62076636799349161</v>
      </c>
      <c r="Q12" s="29">
        <f>($AF$15/9.82)*E12*E12</f>
        <v>2.8567764081870979</v>
      </c>
      <c r="R12" s="30">
        <f>B12-Q12</f>
        <v>38.805272704099565</v>
      </c>
      <c r="S12" s="19">
        <f>H12</f>
        <v>558.6897311941425</v>
      </c>
      <c r="T12" s="19"/>
      <c r="W12" s="30">
        <v>36.523216235653287</v>
      </c>
      <c r="X12" s="19">
        <v>544.44891574818723</v>
      </c>
      <c r="Y12" s="19"/>
      <c r="Z12" s="19"/>
      <c r="AA12" s="19"/>
    </row>
    <row r="13" spans="2:32" x14ac:dyDescent="0.25">
      <c r="B13" s="28">
        <v>56.540581050080569</v>
      </c>
      <c r="C13" s="19">
        <v>422.67833295403108</v>
      </c>
      <c r="D13" s="19"/>
      <c r="E13" s="19">
        <f>C13/($AB$23*3600)</f>
        <v>0.46964259217114562</v>
      </c>
      <c r="F13" s="29">
        <f>($AF$7/9.82)*E13*E13</f>
        <v>0.55702558825403037</v>
      </c>
      <c r="G13" s="30">
        <f>B13-F13</f>
        <v>55.983555461826541</v>
      </c>
      <c r="H13" s="19">
        <f>C13</f>
        <v>422.67833295403108</v>
      </c>
      <c r="K13" s="19">
        <f>C13/($AB$23*3600)</f>
        <v>0.46964259217114562</v>
      </c>
      <c r="L13" s="29">
        <f>($AF$14/9.82)*E13*E13</f>
        <v>1.5093596584947921</v>
      </c>
      <c r="M13" s="30">
        <f>B13-L13</f>
        <v>55.031221391585774</v>
      </c>
      <c r="N13" s="19">
        <f>C13</f>
        <v>422.67833295403108</v>
      </c>
      <c r="O13" s="19"/>
      <c r="P13" s="19">
        <f>C13/($AB$23*3600)</f>
        <v>0.46964259217114562</v>
      </c>
      <c r="Q13" s="29">
        <f>($AF$15/9.82)*E13*E13</f>
        <v>1.6351396300360248</v>
      </c>
      <c r="R13" s="30">
        <f>B13-Q13</f>
        <v>54.905441420044546</v>
      </c>
      <c r="S13" s="19">
        <f>H13</f>
        <v>422.67833295403108</v>
      </c>
      <c r="T13" s="19"/>
      <c r="W13" s="30">
        <v>51.393030813220555</v>
      </c>
      <c r="X13" s="19">
        <v>399.9729579065762</v>
      </c>
      <c r="Y13" s="19"/>
      <c r="AC13" t="s">
        <v>52</v>
      </c>
      <c r="AD13" t="s">
        <v>61</v>
      </c>
      <c r="AE13" t="s">
        <v>55</v>
      </c>
      <c r="AF13" s="39" t="s">
        <v>56</v>
      </c>
    </row>
    <row r="14" spans="2:32" x14ac:dyDescent="0.25">
      <c r="B14" s="28">
        <v>66.483090721103238</v>
      </c>
      <c r="C14" s="19">
        <v>312.6730810945686</v>
      </c>
      <c r="D14" s="19"/>
      <c r="E14" s="19">
        <f>C14/($AB$23*3600)</f>
        <v>0.34741453454952065</v>
      </c>
      <c r="F14" s="29">
        <f>($AF$7/9.82)*E14*E14</f>
        <v>0.30481487766224541</v>
      </c>
      <c r="G14" s="30">
        <f>B14-F14</f>
        <v>66.178275843441</v>
      </c>
      <c r="H14" s="19">
        <f>C14</f>
        <v>312.6730810945686</v>
      </c>
      <c r="K14" s="19">
        <f>C14/($AB$23*3600)</f>
        <v>0.34741453454952065</v>
      </c>
      <c r="L14" s="29">
        <f>($AF$14/9.82)*E14*E14</f>
        <v>0.82594999108479406</v>
      </c>
      <c r="M14" s="30">
        <f>B14-L14</f>
        <v>65.65714073001844</v>
      </c>
      <c r="N14" s="19">
        <f>C14</f>
        <v>312.6730810945686</v>
      </c>
      <c r="O14" s="19"/>
      <c r="P14" s="19">
        <f>C14/($AB$23*3600)</f>
        <v>0.34741453454952065</v>
      </c>
      <c r="Q14" s="29">
        <f>($AF$15/9.82)*E14*E14</f>
        <v>0.89477915700852673</v>
      </c>
      <c r="R14" s="30">
        <f>B14-Q14</f>
        <v>65.58831156409471</v>
      </c>
      <c r="S14" s="19">
        <f>H14</f>
        <v>312.6730810945686</v>
      </c>
      <c r="T14" s="19"/>
      <c r="W14" s="30">
        <v>66.483090721103238</v>
      </c>
      <c r="X14" s="19">
        <v>312.6730810945686</v>
      </c>
      <c r="Y14" s="19"/>
      <c r="AA14" t="s">
        <v>62</v>
      </c>
      <c r="AD14">
        <f>AD7+AD8</f>
        <v>420</v>
      </c>
      <c r="AE14">
        <v>2.5</v>
      </c>
      <c r="AF14">
        <f>AD14/(AE14^2)</f>
        <v>67.2</v>
      </c>
    </row>
    <row r="15" spans="2:32" x14ac:dyDescent="0.25">
      <c r="B15" s="28">
        <v>77.39307535641548</v>
      </c>
      <c r="C15" s="19">
        <v>0</v>
      </c>
      <c r="D15" s="19"/>
      <c r="E15" s="19">
        <f>C15/($AB$23*3600)</f>
        <v>0</v>
      </c>
      <c r="F15" s="29">
        <f>($AF$7/9.82)*E15*E15</f>
        <v>0</v>
      </c>
      <c r="G15" s="30">
        <f>B15-F15</f>
        <v>77.39307535641548</v>
      </c>
      <c r="H15" s="19">
        <f>C15</f>
        <v>0</v>
      </c>
      <c r="K15" s="19">
        <f>C15/($AB$23*3600)</f>
        <v>0</v>
      </c>
      <c r="L15" s="29">
        <f>($AF$14/9.82)*E15*E15</f>
        <v>0</v>
      </c>
      <c r="M15" s="30">
        <f>B15-L15</f>
        <v>77.39307535641548</v>
      </c>
      <c r="N15" s="19">
        <f>C15</f>
        <v>0</v>
      </c>
      <c r="O15" s="19"/>
      <c r="P15" s="19">
        <f>C15/($AB$23*3600)</f>
        <v>0</v>
      </c>
      <c r="Q15" s="29">
        <f>($AF$15/9.82)*E15*E15</f>
        <v>0</v>
      </c>
      <c r="R15" s="30">
        <f>B15-Q15</f>
        <v>77.39307535641548</v>
      </c>
      <c r="S15" s="19">
        <f>H15</f>
        <v>0</v>
      </c>
      <c r="T15" s="19"/>
      <c r="U15" s="19"/>
      <c r="V15" s="29"/>
      <c r="W15" s="30">
        <v>74.338085539714868</v>
      </c>
      <c r="X15" s="19">
        <v>0</v>
      </c>
      <c r="Y15" s="19"/>
      <c r="AA15" t="s">
        <v>63</v>
      </c>
      <c r="AD15">
        <f>AD9+AD7</f>
        <v>455</v>
      </c>
      <c r="AE15">
        <v>2.5</v>
      </c>
      <c r="AF15">
        <f>AD15/(AE15^2)</f>
        <v>72.8</v>
      </c>
    </row>
    <row r="16" spans="2:32" x14ac:dyDescent="0.25">
      <c r="B16" s="28"/>
      <c r="C16" s="19"/>
      <c r="D16" s="19"/>
      <c r="E16" s="19"/>
      <c r="F16" s="29"/>
      <c r="G16" s="30"/>
      <c r="H16" s="19"/>
      <c r="I16" s="19"/>
      <c r="K16" s="19"/>
      <c r="L16" s="29"/>
      <c r="M16" s="30"/>
      <c r="N16" s="19"/>
      <c r="P16" s="19"/>
      <c r="Q16" s="29"/>
      <c r="R16" s="30"/>
      <c r="S16" s="19"/>
      <c r="T16" s="19"/>
      <c r="U16" s="19"/>
      <c r="V16" s="29"/>
      <c r="W16" s="30"/>
      <c r="X16" s="19"/>
      <c r="AA16" t="s">
        <v>63</v>
      </c>
      <c r="AC16">
        <v>210</v>
      </c>
      <c r="AE16">
        <v>2.5</v>
      </c>
      <c r="AF16">
        <f>AC16/(AE16^2)</f>
        <v>33.6</v>
      </c>
    </row>
    <row r="18" spans="2:29" x14ac:dyDescent="0.25">
      <c r="B18" s="31"/>
      <c r="L18" s="29"/>
    </row>
    <row r="19" spans="2:29" x14ac:dyDescent="0.25">
      <c r="B19" s="31"/>
      <c r="F19" s="19"/>
      <c r="G19" s="31"/>
    </row>
    <row r="20" spans="2:29" x14ac:dyDescent="0.25">
      <c r="B20" s="31"/>
      <c r="F20" s="19"/>
      <c r="G20" s="31"/>
      <c r="U20" s="54" t="s">
        <v>70</v>
      </c>
      <c r="V20" s="54"/>
      <c r="W20" s="54"/>
      <c r="X20" s="54"/>
    </row>
    <row r="21" spans="2:29" ht="15.75" thickBot="1" x14ac:dyDescent="0.3">
      <c r="B21" s="31"/>
      <c r="F21" s="19"/>
      <c r="G21" s="31"/>
      <c r="U21" s="56" t="s">
        <v>78</v>
      </c>
      <c r="V21" s="57"/>
      <c r="W21" s="57"/>
      <c r="X21" s="57"/>
    </row>
    <row r="22" spans="2:29" x14ac:dyDescent="0.25">
      <c r="B22" s="31"/>
      <c r="F22" s="19"/>
      <c r="G22" s="31"/>
      <c r="U22" t="s">
        <v>50</v>
      </c>
      <c r="V22" s="27" t="s">
        <v>51</v>
      </c>
      <c r="W22" t="s">
        <v>48</v>
      </c>
      <c r="X22" t="s">
        <v>49</v>
      </c>
      <c r="AA22" s="58" t="s">
        <v>43</v>
      </c>
      <c r="AB22" s="58"/>
      <c r="AC22" s="58"/>
    </row>
    <row r="23" spans="2:29" x14ac:dyDescent="0.25">
      <c r="B23" s="31"/>
      <c r="F23" s="19"/>
      <c r="G23" s="31"/>
      <c r="U23" s="19">
        <f>C7/($AB$23*3600)</f>
        <v>0.9555555555555556</v>
      </c>
      <c r="V23" s="29">
        <f>($AF$16/9.82)*E7*E7</f>
        <v>3.1242060798068949</v>
      </c>
      <c r="W23" s="30">
        <f>B7-V23</f>
        <v>-3.1242060798068949</v>
      </c>
      <c r="X23" s="19">
        <v>860</v>
      </c>
      <c r="AA23" s="59" t="s">
        <v>14</v>
      </c>
      <c r="AB23" s="60">
        <v>0.25</v>
      </c>
      <c r="AC23" s="59" t="s">
        <v>57</v>
      </c>
    </row>
    <row r="24" spans="2:29" x14ac:dyDescent="0.25">
      <c r="F24" s="19"/>
      <c r="G24" s="31"/>
      <c r="U24" s="19">
        <f>C8/($AB$23*3600)</f>
        <v>0.92767680996692292</v>
      </c>
      <c r="V24" s="29">
        <f>($AF$16/9.82)*E8*E8</f>
        <v>2.9445653016307185</v>
      </c>
      <c r="W24" s="30">
        <f>B8-V24</f>
        <v>1.3623932639392855</v>
      </c>
      <c r="X24" s="19">
        <v>834.90912897023065</v>
      </c>
    </row>
    <row r="25" spans="2:29" x14ac:dyDescent="0.25">
      <c r="U25" s="19">
        <f>C9/($AB$23*3600)</f>
        <v>0.87931014617338277</v>
      </c>
      <c r="V25" s="29">
        <f>($AF$16/9.82)*E9*E9</f>
        <v>2.6455255391336165</v>
      </c>
      <c r="W25" s="30">
        <f>B9-V25</f>
        <v>9.3959584564560163</v>
      </c>
      <c r="X25" s="19">
        <v>791.37913155604451</v>
      </c>
    </row>
    <row r="26" spans="2:29" x14ac:dyDescent="0.25">
      <c r="U26" s="19">
        <f>C10/($AB$23*3600)</f>
        <v>0.77511068505553571</v>
      </c>
      <c r="V26" s="29">
        <f>($AF$16/9.82)*E10*E10</f>
        <v>2.0556787056346231</v>
      </c>
      <c r="W26" s="30">
        <f>B10-V26</f>
        <v>24.848592912568019</v>
      </c>
      <c r="X26" s="19">
        <v>697.5996165499821</v>
      </c>
    </row>
    <row r="27" spans="2:29" x14ac:dyDescent="0.25">
      <c r="W27" s="64">
        <v>27</v>
      </c>
      <c r="X27" s="65">
        <v>680</v>
      </c>
    </row>
    <row r="28" spans="2:29" x14ac:dyDescent="0.25">
      <c r="U28" s="19">
        <f>C12/($AB$23*3600)</f>
        <v>0.62076636799349161</v>
      </c>
      <c r="V28" s="29">
        <f>($AF$16/9.82)*E12*E12</f>
        <v>1.3185121883940452</v>
      </c>
      <c r="W28" s="30">
        <f>B12-V28</f>
        <v>40.343536923892614</v>
      </c>
      <c r="X28" s="19">
        <v>558.6897311941425</v>
      </c>
    </row>
    <row r="29" spans="2:29" x14ac:dyDescent="0.25">
      <c r="U29" s="19">
        <f>C13/($AB$23*3600)</f>
        <v>0.46964259217114562</v>
      </c>
      <c r="V29" s="29">
        <f>($AF$16/9.82)*E13*E13</f>
        <v>0.75467982924739607</v>
      </c>
      <c r="W29" s="30">
        <f>B13-V29</f>
        <v>55.785901220833175</v>
      </c>
      <c r="X29" s="19">
        <v>422.67833295403108</v>
      </c>
    </row>
    <row r="30" spans="2:29" x14ac:dyDescent="0.25">
      <c r="U30" s="19">
        <f>C14/($AB$23*3600)</f>
        <v>0.34741453454952065</v>
      </c>
      <c r="V30" s="29">
        <f>($AF$16/9.82)*E14*E14</f>
        <v>0.41297499554239703</v>
      </c>
      <c r="W30" s="30">
        <f>B14-V30</f>
        <v>66.070115725560839</v>
      </c>
      <c r="X30" s="19">
        <v>312.6730810945686</v>
      </c>
    </row>
    <row r="31" spans="2:29" x14ac:dyDescent="0.25">
      <c r="U31" s="19">
        <f>C15/($AB$23*3600)</f>
        <v>0</v>
      </c>
      <c r="V31" s="29">
        <f>($AF$16/9.82)*E15*E15</f>
        <v>0</v>
      </c>
      <c r="W31" s="30">
        <f>B15-V31</f>
        <v>77.39307535641548</v>
      </c>
      <c r="X31" s="19">
        <v>0</v>
      </c>
    </row>
    <row r="65" spans="1:2" ht="19.5" x14ac:dyDescent="0.3">
      <c r="A65" s="32"/>
      <c r="B65" s="31"/>
    </row>
    <row r="66" spans="1:2" x14ac:dyDescent="0.25">
      <c r="B66" s="31"/>
    </row>
    <row r="67" spans="1:2" x14ac:dyDescent="0.25">
      <c r="B67" s="19"/>
    </row>
    <row r="86" spans="1:1" ht="19.5" x14ac:dyDescent="0.3">
      <c r="A86" s="32"/>
    </row>
  </sheetData>
  <mergeCells count="6">
    <mergeCell ref="AA22:AC22"/>
    <mergeCell ref="B4:C4"/>
    <mergeCell ref="P4:S4"/>
    <mergeCell ref="U4:X4"/>
    <mergeCell ref="U20:X20"/>
    <mergeCell ref="AA5:AF5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FHB680 0,25m² G4+F8 -704</vt:lpstr>
      <vt:lpstr>FHB680 0,25m² SEM FILTROS - 704</vt:lpstr>
      <vt:lpstr>INTERPOLAÇÃO - 704</vt:lpstr>
      <vt:lpstr>FHB680 0,25m² SEM FILTROS-32794</vt:lpstr>
      <vt:lpstr>FHB680 0,25m² G4+F8 -32794 (2)</vt:lpstr>
      <vt:lpstr>FHB680 0,25m² SEM FILTROS-3 (2)</vt:lpstr>
      <vt:lpstr>INTERPOLAÇÃO - 32794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Bertomeu</dc:creator>
  <cp:lastModifiedBy>Rafael Grave</cp:lastModifiedBy>
  <cp:lastPrinted>2023-08-01T11:27:00Z</cp:lastPrinted>
  <dcterms:created xsi:type="dcterms:W3CDTF">2017-01-09T14:12:17Z</dcterms:created>
  <dcterms:modified xsi:type="dcterms:W3CDTF">2024-01-08T18:01:38Z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e">
    <vt:lpwstr>04/08/2020</vt:lpwstr>
  </property>
  <property fmtid="{D5CDD505-2E9C-101B-9397-08002B2CF9AE}" pid="3" name="Project Name">
    <vt:lpwstr>
    </vt:lpwstr>
  </property>
  <property fmtid="{D5CDD505-2E9C-101B-9397-08002B2CF9AE}" pid="4" name="ProjectNumber">
    <vt:lpwstr> </vt:lpwstr>
  </property>
</Properties>
</file>