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ICTELL\PESQUISA E DESENVOLVIMENTO\17_2022_LINHA FH (MOTOR EC)\TESTES\"/>
    </mc:Choice>
  </mc:AlternateContent>
  <xr:revisionPtr revIDLastSave="0" documentId="13_ncr:1_{6DC563C2-206C-4933-904B-81C09202EA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LTRAGEM G4+M5" sheetId="23" r:id="rId1"/>
  </sheets>
  <definedNames>
    <definedName name="Print_Area" localSheetId="0">'FILTRAGEM G4+M5'!$A$2:$L$51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11" i="23" l="1"/>
  <c r="AA10" i="23"/>
  <c r="AA9" i="23"/>
  <c r="AA8" i="23"/>
  <c r="AA7" i="23"/>
  <c r="AA6" i="23"/>
  <c r="AA5" i="23"/>
  <c r="AA4" i="23"/>
  <c r="AA3" i="23"/>
  <c r="Z11" i="23"/>
  <c r="Z10" i="23"/>
  <c r="Z9" i="23"/>
  <c r="Z8" i="23"/>
  <c r="Z7" i="23"/>
  <c r="Z6" i="23"/>
  <c r="Z5" i="23"/>
  <c r="Z4" i="23"/>
  <c r="Z3" i="23"/>
  <c r="C37" i="23"/>
  <c r="D37" i="23"/>
  <c r="E37" i="23"/>
  <c r="F37" i="23"/>
  <c r="G37" i="23"/>
  <c r="H37" i="23"/>
  <c r="I37" i="23"/>
  <c r="J37" i="23"/>
  <c r="K37" i="23"/>
  <c r="L37" i="23"/>
  <c r="B37" i="23"/>
  <c r="L76" i="23" l="1"/>
  <c r="K76" i="23"/>
  <c r="J76" i="23"/>
  <c r="I76" i="23"/>
  <c r="H76" i="23"/>
  <c r="G76" i="23"/>
  <c r="F76" i="23"/>
  <c r="E76" i="23"/>
  <c r="D76" i="23"/>
  <c r="C76" i="23"/>
  <c r="B76" i="23"/>
  <c r="L75" i="23"/>
  <c r="K75" i="23"/>
  <c r="J75" i="23"/>
  <c r="I75" i="23"/>
  <c r="H75" i="23"/>
  <c r="G75" i="23"/>
  <c r="F75" i="23"/>
  <c r="E75" i="23"/>
  <c r="D75" i="23"/>
  <c r="C75" i="23"/>
  <c r="B75" i="23"/>
  <c r="L74" i="23"/>
  <c r="K74" i="23"/>
  <c r="J74" i="23"/>
  <c r="I74" i="23"/>
  <c r="H74" i="23"/>
  <c r="G74" i="23"/>
  <c r="F74" i="23"/>
  <c r="E74" i="23"/>
  <c r="D74" i="23"/>
  <c r="C74" i="23"/>
  <c r="B74" i="23"/>
  <c r="L73" i="23"/>
  <c r="K73" i="23"/>
  <c r="J73" i="23"/>
  <c r="I73" i="23"/>
  <c r="H73" i="23"/>
  <c r="G73" i="23"/>
  <c r="F73" i="23"/>
  <c r="E73" i="23"/>
  <c r="D73" i="23"/>
  <c r="C73" i="23"/>
  <c r="B73" i="23"/>
  <c r="L72" i="23"/>
  <c r="K72" i="23"/>
  <c r="J72" i="23"/>
  <c r="I72" i="23"/>
  <c r="H72" i="23"/>
  <c r="G72" i="23"/>
  <c r="F72" i="23"/>
  <c r="E72" i="23"/>
  <c r="D72" i="23"/>
  <c r="C72" i="23"/>
  <c r="B72" i="23"/>
  <c r="L71" i="23"/>
  <c r="K71" i="23"/>
  <c r="J71" i="23"/>
  <c r="I71" i="23"/>
  <c r="H71" i="23"/>
  <c r="G71" i="23"/>
  <c r="F71" i="23"/>
  <c r="E71" i="23"/>
  <c r="D71" i="23"/>
  <c r="C71" i="23"/>
  <c r="B71" i="23"/>
  <c r="L70" i="23"/>
  <c r="K70" i="23"/>
  <c r="J70" i="23"/>
  <c r="I70" i="23"/>
  <c r="H70" i="23"/>
  <c r="G70" i="23"/>
  <c r="F70" i="23"/>
  <c r="E70" i="23"/>
  <c r="D70" i="23"/>
  <c r="C70" i="23"/>
  <c r="B70" i="23"/>
  <c r="L69" i="23"/>
  <c r="K69" i="23"/>
  <c r="J69" i="23"/>
  <c r="I69" i="23"/>
  <c r="H69" i="23"/>
  <c r="G69" i="23"/>
  <c r="F69" i="23"/>
  <c r="E69" i="23"/>
  <c r="D69" i="23"/>
  <c r="C69" i="23"/>
  <c r="B69" i="23"/>
  <c r="L68" i="23"/>
  <c r="K68" i="23"/>
  <c r="J68" i="23"/>
  <c r="I68" i="23"/>
  <c r="H68" i="23"/>
  <c r="G68" i="23"/>
  <c r="F68" i="23"/>
  <c r="E68" i="23"/>
  <c r="D68" i="23"/>
  <c r="C68" i="23"/>
  <c r="B68" i="23"/>
  <c r="L67" i="23"/>
  <c r="K67" i="23"/>
  <c r="J67" i="23"/>
  <c r="I67" i="23"/>
  <c r="H67" i="23"/>
  <c r="G67" i="23"/>
  <c r="F67" i="23"/>
  <c r="E67" i="23"/>
  <c r="D67" i="23"/>
  <c r="C67" i="23"/>
  <c r="B67" i="23"/>
  <c r="L66" i="23"/>
  <c r="K66" i="23"/>
  <c r="J66" i="23"/>
  <c r="I66" i="23"/>
  <c r="H66" i="23"/>
  <c r="G66" i="23"/>
  <c r="F66" i="23"/>
  <c r="E66" i="23"/>
  <c r="D66" i="23"/>
  <c r="C66" i="23"/>
  <c r="B66" i="23"/>
  <c r="L65" i="23"/>
  <c r="K65" i="23"/>
  <c r="J65" i="23"/>
  <c r="I65" i="23"/>
  <c r="H65" i="23"/>
  <c r="G65" i="23"/>
  <c r="F65" i="23"/>
  <c r="E65" i="23"/>
  <c r="D65" i="23"/>
  <c r="C65" i="23"/>
  <c r="B65" i="23"/>
  <c r="L64" i="23"/>
  <c r="K64" i="23"/>
  <c r="J64" i="23"/>
  <c r="I64" i="23"/>
  <c r="H64" i="23"/>
  <c r="G64" i="23"/>
  <c r="F64" i="23"/>
  <c r="E64" i="23"/>
  <c r="D64" i="23"/>
  <c r="C64" i="23"/>
  <c r="B64" i="23"/>
  <c r="L63" i="23"/>
  <c r="K63" i="23"/>
  <c r="J63" i="23"/>
  <c r="I63" i="23"/>
  <c r="H63" i="23"/>
  <c r="G63" i="23"/>
  <c r="F63" i="23"/>
  <c r="E63" i="23"/>
  <c r="D63" i="23"/>
  <c r="C63" i="23"/>
  <c r="B63" i="23"/>
  <c r="L62" i="23"/>
  <c r="K62" i="23"/>
  <c r="J62" i="23"/>
  <c r="I62" i="23"/>
  <c r="H62" i="23"/>
  <c r="G62" i="23"/>
  <c r="F62" i="23"/>
  <c r="E62" i="23"/>
  <c r="D62" i="23"/>
  <c r="C62" i="23"/>
  <c r="B62" i="23"/>
  <c r="L61" i="23"/>
  <c r="K61" i="23"/>
  <c r="J61" i="23"/>
  <c r="I61" i="23"/>
  <c r="H61" i="23"/>
  <c r="G61" i="23"/>
  <c r="F61" i="23"/>
  <c r="E61" i="23"/>
  <c r="D61" i="23"/>
  <c r="C61" i="23"/>
  <c r="B61" i="23"/>
  <c r="L60" i="23"/>
  <c r="K60" i="23"/>
  <c r="J60" i="23"/>
  <c r="I60" i="23"/>
  <c r="H60" i="23"/>
  <c r="G60" i="23"/>
  <c r="F60" i="23"/>
  <c r="E60" i="23"/>
  <c r="D60" i="23"/>
  <c r="C60" i="23"/>
  <c r="B60" i="23"/>
  <c r="L59" i="23"/>
  <c r="K59" i="23"/>
  <c r="J59" i="23"/>
  <c r="I59" i="23"/>
  <c r="H59" i="23"/>
  <c r="G59" i="23"/>
  <c r="F59" i="23"/>
  <c r="E59" i="23"/>
  <c r="D59" i="23"/>
  <c r="C59" i="23"/>
  <c r="B59" i="23"/>
  <c r="L58" i="23"/>
  <c r="K58" i="23"/>
  <c r="J58" i="23"/>
  <c r="I58" i="23"/>
  <c r="H58" i="23"/>
  <c r="G58" i="23"/>
  <c r="F58" i="23"/>
  <c r="E58" i="23"/>
  <c r="D58" i="23"/>
  <c r="C58" i="23"/>
  <c r="B58" i="23"/>
  <c r="L57" i="23"/>
  <c r="L36" i="23" s="1"/>
  <c r="K57" i="23"/>
  <c r="J57" i="23"/>
  <c r="I57" i="23"/>
  <c r="H57" i="23"/>
  <c r="G57" i="23"/>
  <c r="F57" i="23"/>
  <c r="E57" i="23"/>
  <c r="D57" i="23"/>
  <c r="C57" i="23"/>
  <c r="B57" i="23"/>
  <c r="L56" i="23"/>
  <c r="K56" i="23"/>
  <c r="J56" i="23"/>
  <c r="I56" i="23"/>
  <c r="H56" i="23"/>
  <c r="G56" i="23"/>
  <c r="F56" i="23"/>
  <c r="E56" i="23"/>
  <c r="D56" i="23"/>
  <c r="C56" i="23"/>
  <c r="B56" i="23"/>
  <c r="L55" i="23"/>
  <c r="K55" i="23"/>
  <c r="J55" i="23"/>
  <c r="I55" i="23"/>
  <c r="H55" i="23"/>
  <c r="G55" i="23"/>
  <c r="F55" i="23"/>
  <c r="E55" i="23"/>
  <c r="D55" i="23"/>
  <c r="C55" i="23"/>
  <c r="B55" i="23"/>
  <c r="L54" i="23"/>
  <c r="K54" i="23"/>
  <c r="J54" i="23"/>
  <c r="I54" i="23"/>
  <c r="H54" i="23"/>
  <c r="G54" i="23"/>
  <c r="F54" i="23"/>
  <c r="E54" i="23"/>
  <c r="D54" i="23"/>
  <c r="C54" i="23"/>
  <c r="B54" i="23"/>
  <c r="L53" i="23"/>
  <c r="K53" i="23"/>
  <c r="J53" i="23"/>
  <c r="I53" i="23"/>
  <c r="H53" i="23"/>
  <c r="G53" i="23"/>
  <c r="F53" i="23"/>
  <c r="E53" i="23"/>
  <c r="D53" i="23"/>
  <c r="C53" i="23"/>
  <c r="B53" i="23"/>
  <c r="U6" i="23"/>
  <c r="U7" i="23" s="1"/>
  <c r="U8" i="23" s="1"/>
  <c r="U10" i="23" s="1"/>
  <c r="T6" i="23"/>
  <c r="T7" i="23" s="1"/>
  <c r="S6" i="23"/>
  <c r="S7" i="23" s="1"/>
  <c r="S8" i="23" s="1"/>
  <c r="S10" i="23" s="1"/>
  <c r="R6" i="23"/>
  <c r="R7" i="23" s="1"/>
  <c r="R8" i="23" s="1"/>
  <c r="R10" i="23" s="1"/>
  <c r="Q6" i="23"/>
  <c r="P6" i="23"/>
  <c r="O6" i="23"/>
  <c r="N6" i="23"/>
  <c r="N2" i="23"/>
  <c r="T8" i="23" s="1"/>
  <c r="T10" i="23" s="1"/>
  <c r="N7" i="23" l="1"/>
  <c r="N8" i="23" s="1"/>
  <c r="N10" i="23" s="1"/>
  <c r="O7" i="23"/>
  <c r="O8" i="23" s="1"/>
  <c r="J8" i="23" s="1"/>
  <c r="J9" i="23" s="1"/>
  <c r="P7" i="23"/>
  <c r="P8" i="23" s="1"/>
  <c r="Q7" i="23"/>
  <c r="K36" i="23"/>
  <c r="H36" i="23"/>
  <c r="F36" i="23"/>
  <c r="E36" i="23"/>
  <c r="B36" i="23"/>
  <c r="C36" i="23"/>
  <c r="I36" i="23"/>
  <c r="D36" i="23"/>
  <c r="J36" i="23"/>
  <c r="G36" i="23"/>
  <c r="E8" i="23"/>
  <c r="E9" i="23" s="1"/>
  <c r="O10" i="23"/>
  <c r="C8" i="23"/>
  <c r="C9" i="23" s="1"/>
  <c r="Q8" i="23"/>
  <c r="B8" i="23"/>
  <c r="B9" i="23" s="1"/>
  <c r="I8" i="23"/>
  <c r="I9" i="23" s="1"/>
  <c r="D8" i="23"/>
  <c r="D9" i="23" s="1"/>
  <c r="B38" i="23" l="1"/>
  <c r="B39" i="23" s="1"/>
  <c r="E38" i="23"/>
  <c r="E39" i="23" s="1"/>
  <c r="J38" i="23"/>
  <c r="J39" i="23" s="1"/>
  <c r="I38" i="23"/>
  <c r="I39" i="23" s="1"/>
  <c r="C38" i="23"/>
  <c r="C39" i="23" s="1"/>
  <c r="D38" i="23"/>
  <c r="D39" i="23" s="1"/>
  <c r="F8" i="23"/>
  <c r="F9" i="23" s="1"/>
  <c r="F38" i="23" s="1"/>
  <c r="F39" i="23" s="1"/>
  <c r="K8" i="23"/>
  <c r="K9" i="23" s="1"/>
  <c r="K38" i="23" s="1"/>
  <c r="K39" i="23" s="1"/>
  <c r="P10" i="23"/>
  <c r="G8" i="23"/>
  <c r="G9" i="23" s="1"/>
  <c r="G38" i="23" s="1"/>
  <c r="G39" i="23" s="1"/>
  <c r="L8" i="23"/>
  <c r="L9" i="23" s="1"/>
  <c r="L38" i="23" s="1"/>
  <c r="L39" i="23" s="1"/>
  <c r="Q10" i="23"/>
  <c r="H8" i="23"/>
  <c r="H9" i="23" s="1"/>
  <c r="H38" i="23" s="1"/>
  <c r="H39" i="23" s="1"/>
</calcChain>
</file>

<file path=xl/sharedStrings.xml><?xml version="1.0" encoding="utf-8"?>
<sst xmlns="http://schemas.openxmlformats.org/spreadsheetml/2006/main" count="46" uniqueCount="45">
  <si>
    <t>Pressão estatica Pa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</si>
  <si>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</si>
  <si>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TBS C</t>
  </si>
  <si>
    <r>
      <t>p</t>
    </r>
    <r>
      <rPr>
        <vertAlign val="subscript"/>
        <sz val="11"/>
        <color theme="1"/>
        <rFont val="Calibri"/>
        <family val="2"/>
        <scheme val="minor"/>
      </rPr>
      <t>e</t>
    </r>
  </si>
  <si>
    <t>TBU C</t>
  </si>
  <si>
    <r>
      <t>p</t>
    </r>
    <r>
      <rPr>
        <vertAlign val="subscript"/>
        <sz val="10"/>
        <color theme="1"/>
        <rFont val="Calibri"/>
        <family val="2"/>
        <scheme val="minor"/>
      </rPr>
      <t>p</t>
    </r>
  </si>
  <si>
    <t>ρ Kg/m3</t>
  </si>
  <si>
    <t>ρ</t>
  </si>
  <si>
    <r>
      <t>ρ</t>
    </r>
    <r>
      <rPr>
        <vertAlign val="subscript"/>
        <sz val="11"/>
        <color theme="1"/>
        <rFont val="Calibri"/>
        <family val="2"/>
      </rPr>
      <t>d</t>
    </r>
    <r>
      <rPr>
        <sz val="11"/>
        <color theme="1"/>
        <rFont val="Calibri"/>
        <family val="2"/>
      </rPr>
      <t xml:space="preserve"> Kg/m3</t>
    </r>
  </si>
  <si>
    <t>Dens</t>
  </si>
  <si>
    <t>Pv (Pa)</t>
  </si>
  <si>
    <t>v (m/s)</t>
  </si>
  <si>
    <r>
      <t>Vazão 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</t>
    </r>
  </si>
  <si>
    <t>rpm</t>
  </si>
  <si>
    <t>Consumo A</t>
  </si>
  <si>
    <t>Medio A</t>
  </si>
  <si>
    <t>Equipamento</t>
  </si>
  <si>
    <t xml:space="preserve">Leituras PV em Pa ; 8  em cada plano;4 Planos </t>
  </si>
  <si>
    <t>Localidade</t>
  </si>
  <si>
    <t>A</t>
  </si>
  <si>
    <t>D</t>
  </si>
  <si>
    <t>Frequencia do Inversor</t>
  </si>
  <si>
    <t>Rotação nominal do motor</t>
  </si>
  <si>
    <t>Corrente nominal do motor A</t>
  </si>
  <si>
    <t>Fator de serviço do motor</t>
  </si>
  <si>
    <t>Altitude do local m :</t>
  </si>
  <si>
    <t>Diametro duto  m</t>
  </si>
  <si>
    <t>Nivel de ruido</t>
  </si>
  <si>
    <t>Pressão total Pa</t>
  </si>
  <si>
    <t>Pressão total mmCa</t>
  </si>
  <si>
    <t>Vazão 
m3/h</t>
  </si>
  <si>
    <t>I</t>
  </si>
  <si>
    <t>J</t>
  </si>
  <si>
    <t>B</t>
  </si>
  <si>
    <t>C</t>
  </si>
  <si>
    <t>E</t>
  </si>
  <si>
    <t>F</t>
  </si>
  <si>
    <t>G</t>
  </si>
  <si>
    <t>H</t>
  </si>
  <si>
    <t>K</t>
  </si>
  <si>
    <t>Corrente maxima do motor (A)</t>
  </si>
  <si>
    <t>Data: 09/08/2022</t>
  </si>
  <si>
    <t>Pt(Pa)</t>
  </si>
  <si>
    <t>PROT - FH 355                                     (MOTOR EC FANSTECH)                        G4+M5</t>
  </si>
  <si>
    <t>Planilha de Medição de Vazão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</si>
</sst>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_-* #,##0.0000_-;\-* #,##0.0000_-;_-* &quot;-&quot;??_-;_-@_-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vertical="center"/>
    </xf>
    <xf numFmtId="43" fontId="0" fillId="2" borderId="1" xfId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1" fontId="9" fillId="3" borderId="12" xfId="0" applyNumberFormat="1" applyFont="1" applyFill="1" applyBorder="1" applyAlignment="1">
      <alignment horizontal="center" vertical="center"/>
    </xf>
    <xf numFmtId="167" fontId="9" fillId="3" borderId="12" xfId="0" applyNumberFormat="1" applyFont="1" applyFill="1" applyBorder="1" applyAlignment="1">
      <alignment horizontal="center" vertical="center"/>
    </xf>
    <xf numFmtId="1" fontId="9" fillId="3" borderId="9" xfId="0" applyNumberFormat="1" applyFont="1" applyFill="1" applyBorder="1" applyAlignment="1">
      <alignment horizontal="center" vertical="center"/>
    </xf>
    <xf numFmtId="167" fontId="9" fillId="3" borderId="9" xfId="0" applyNumberFormat="1" applyFont="1" applyFill="1" applyBorder="1" applyAlignment="1">
      <alignment horizontal="center" vertical="center"/>
    </xf>
    <xf numFmtId="1" fontId="9" fillId="3" borderId="11" xfId="0" applyNumberFormat="1" applyFont="1" applyFill="1" applyBorder="1" applyAlignment="1">
      <alignment horizontal="center" vertical="center"/>
    </xf>
    <xf numFmtId="167" fontId="9" fillId="3" borderId="11" xfId="0" applyNumberFormat="1" applyFon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u="none" strike="noStrike" baseline="0">
                <a:effectLst/>
              </a:rPr>
              <a:t>PROT - FH 355 (MOTOR EC FANSTECH) G4+M5-- </a:t>
            </a:r>
            <a:r>
              <a:rPr lang="en-US" sz="1800" b="1"/>
              <a:t>Pressão Total (mmca) x Vazão (m³/h)</a:t>
            </a:r>
          </a:p>
        </c:rich>
      </c:tx>
      <c:layout>
        <c:manualLayout>
          <c:xMode val="edge"/>
          <c:yMode val="edge"/>
          <c:x val="0.15868423697618428"/>
          <c:y val="1.4095724882994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0312381877706428"/>
          <c:y val="7.3789364209865232E-2"/>
          <c:w val="0.65711948760442995"/>
          <c:h val="0.786239876223663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'FILTRAGEM G4+M5'!$Z$1:$AA$1</c:f>
              <c:strCache>
                <c:ptCount val="1"/>
                <c:pt idx="0">
                  <c:v>PROT - FH 355                                     (MOTOR EC FANSTECH)                        G4+M5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'FILTRAGEM G4+M5'!$AA$3:$AA$11</c:f>
              <c:numCache>
                <c:formatCode>0.0</c:formatCode>
                <c:ptCount val="9"/>
                <c:pt idx="0">
                  <c:v>1992.0877046745281</c:v>
                </c:pt>
                <c:pt idx="1">
                  <c:v>1747.3212434168129</c:v>
                </c:pt>
                <c:pt idx="2">
                  <c:v>1588.4692625771866</c:v>
                </c:pt>
                <c:pt idx="3">
                  <c:v>1496.8088909658989</c:v>
                </c:pt>
                <c:pt idx="4">
                  <c:v>1330.4457977913155</c:v>
                </c:pt>
                <c:pt idx="5">
                  <c:v>1123.1212247717144</c:v>
                </c:pt>
                <c:pt idx="6">
                  <c:v>951.1587147950072</c:v>
                </c:pt>
                <c:pt idx="7" formatCode="0.00">
                  <c:v>685.71601492064144</c:v>
                </c:pt>
                <c:pt idx="8" formatCode="_-* #,##0_-;\-* #,##0_-;_-* &quot;-&quot;??_-;_-@_-">
                  <c:v>0</c:v>
                </c:pt>
              </c:numCache>
            </c:numRef>
          </c:xVal>
          <c:yVal>
            <c:numRef>
              <c:f>'FILTRAGEM G4+M5'!$Z$3:$Z$11</c:f>
              <c:numCache>
                <c:formatCode>0</c:formatCode>
                <c:ptCount val="9"/>
                <c:pt idx="0">
                  <c:v>47.951527067491554</c:v>
                </c:pt>
                <c:pt idx="1">
                  <c:v>115.36079792799865</c:v>
                </c:pt>
                <c:pt idx="2">
                  <c:v>212.707342554089</c:v>
                </c:pt>
                <c:pt idx="3">
                  <c:v>311.29427183007061</c:v>
                </c:pt>
                <c:pt idx="4">
                  <c:v>408.93198323212317</c:v>
                </c:pt>
                <c:pt idx="5">
                  <c:v>506.37139270292778</c:v>
                </c:pt>
                <c:pt idx="6">
                  <c:v>604.57419046728262</c:v>
                </c:pt>
                <c:pt idx="7">
                  <c:v>702.37970752666354</c:v>
                </c:pt>
                <c:pt idx="8">
                  <c:v>780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C1-4553-939F-AEF8D5B95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392943"/>
        <c:axId val="1455926879"/>
      </c:scatterChart>
      <c:valAx>
        <c:axId val="1717392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VAZÃO (m³/h)</a:t>
                </a:r>
              </a:p>
            </c:rich>
          </c:tx>
          <c:layout>
            <c:manualLayout>
              <c:xMode val="edge"/>
              <c:yMode val="edge"/>
              <c:x val="0.37024085082184971"/>
              <c:y val="0.9386495117593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55926879"/>
        <c:crosses val="autoZero"/>
        <c:crossBetween val="midCat"/>
      </c:valAx>
      <c:valAx>
        <c:axId val="145592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800"/>
                  <a:t>PRESSÃO</a:t>
                </a:r>
                <a:r>
                  <a:rPr lang="pt-BR" sz="1800" baseline="0"/>
                  <a:t> (mmca)</a:t>
                </a:r>
                <a:endParaRPr lang="pt-BR" sz="1800"/>
              </a:p>
            </c:rich>
          </c:tx>
          <c:layout>
            <c:manualLayout>
              <c:xMode val="edge"/>
              <c:yMode val="edge"/>
              <c:x val="2.3846777423442794E-2"/>
              <c:y val="0.38732411617560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173929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672570152595176"/>
          <c:y val="0.35378920863764046"/>
          <c:w val="0.19677425775406859"/>
          <c:h val="0.25738909757831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27215</xdr:colOff>
      <xdr:row>12</xdr:row>
      <xdr:rowOff>27214</xdr:rowOff>
    </xdr:from>
    <xdr:to>
      <xdr:col>38</xdr:col>
      <xdr:colOff>489857</xdr:colOff>
      <xdr:row>39</xdr:row>
      <xdr:rowOff>27215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EF12239-177B-4374-9DC7-2F277AFCE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59B06-D573-4CE2-A424-E8C942758217}">
  <sheetPr>
    <pageSetUpPr fitToPage="1"/>
  </sheetPr>
  <dimension ref="A1:AF76"/>
  <sheetViews>
    <sheetView tabSelected="1" zoomScale="70" zoomScaleNormal="70" workbookViewId="0">
      <selection activeCell="AA7" sqref="AA7"/>
    </sheetView>
  </sheetViews>
  <sheetFormatPr defaultColWidth="8.85546875" defaultRowHeight="15" x14ac:dyDescent="0.25"/>
  <cols>
    <col min="1" max="1" width="18.7109375" style="3" customWidth="1"/>
    <col min="2" max="2" width="14.5703125" style="1" customWidth="1"/>
    <col min="3" max="3" width="12.5703125" style="1" customWidth="1"/>
    <col min="4" max="8" width="10.5703125" style="1" customWidth="1"/>
    <col min="9" max="10" width="10.140625" style="1" bestFit="1" customWidth="1"/>
    <col min="11" max="11" width="8.5703125" style="1" hidden="1" customWidth="1"/>
    <col min="12" max="12" width="18.42578125" style="1" customWidth="1"/>
    <col min="13" max="13" width="7.85546875" style="1" hidden="1" customWidth="1"/>
    <col min="14" max="17" width="12.28515625" style="1" hidden="1" customWidth="1"/>
    <col min="18" max="21" width="7.85546875" style="1" hidden="1" customWidth="1"/>
    <col min="22" max="22" width="9.5703125" style="1" customWidth="1"/>
    <col min="23" max="24" width="8.85546875" style="1"/>
    <col min="25" max="25" width="11" style="1" customWidth="1"/>
    <col min="26" max="26" width="13.42578125" style="1" customWidth="1"/>
    <col min="27" max="28" width="12.5703125" style="1" customWidth="1"/>
    <col min="29" max="29" width="13.28515625" style="1" customWidth="1"/>
    <col min="30" max="16384" width="8.85546875" style="1"/>
  </cols>
  <sheetData>
    <row r="1" spans="1:32" ht="63.75" customHeight="1" thickBot="1" x14ac:dyDescent="0.3">
      <c r="A1" s="32" t="s">
        <v>43</v>
      </c>
      <c r="B1" s="33"/>
      <c r="C1" s="34" t="s">
        <v>44</v>
      </c>
      <c r="D1" s="35"/>
      <c r="E1" s="35"/>
      <c r="F1" s="35"/>
      <c r="G1" s="35"/>
      <c r="H1" s="35"/>
      <c r="I1" s="35"/>
      <c r="J1" s="35"/>
      <c r="K1" s="35"/>
      <c r="L1" s="36"/>
      <c r="X1" s="14"/>
      <c r="Y1" s="15"/>
      <c r="Z1" s="37" t="s">
        <v>43</v>
      </c>
      <c r="AA1" s="38"/>
      <c r="AB1" s="15"/>
      <c r="AC1" s="14"/>
      <c r="AD1" s="14"/>
      <c r="AE1" s="14"/>
      <c r="AF1" s="14"/>
    </row>
    <row r="2" spans="1:32" ht="39" customHeight="1" thickBot="1" x14ac:dyDescent="0.3">
      <c r="A2" s="39" t="s">
        <v>25</v>
      </c>
      <c r="B2" s="40"/>
      <c r="C2" s="40"/>
      <c r="D2" s="40"/>
      <c r="E2" s="41"/>
      <c r="F2" s="39">
        <v>15</v>
      </c>
      <c r="G2" s="40"/>
      <c r="H2" s="40"/>
      <c r="I2" s="40"/>
      <c r="J2" s="40"/>
      <c r="K2" s="41"/>
      <c r="L2" s="17" t="s">
        <v>41</v>
      </c>
      <c r="M2" s="1" t="s">
        <v>1</v>
      </c>
      <c r="N2" s="1">
        <f xml:space="preserve"> (101.325 * ((1 - 2.557 *$F$2* 0.00001) ^ 5.2561))*1000</f>
        <v>101120.89777241502</v>
      </c>
      <c r="X2" s="14"/>
      <c r="Y2" s="7"/>
      <c r="Z2" s="19" t="s">
        <v>29</v>
      </c>
      <c r="AA2" s="19" t="s">
        <v>30</v>
      </c>
      <c r="AB2" s="7"/>
      <c r="AC2" s="8"/>
      <c r="AD2" s="8"/>
      <c r="AE2" s="14"/>
      <c r="AF2" s="14"/>
    </row>
    <row r="3" spans="1:32" ht="21.75" customHeight="1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X3" s="14"/>
      <c r="Y3" s="14"/>
      <c r="Z3" s="20">
        <f>B37</f>
        <v>47.951527067491554</v>
      </c>
      <c r="AA3" s="21">
        <f>B39</f>
        <v>1992.0877046745281</v>
      </c>
      <c r="AB3" s="7"/>
      <c r="AC3" s="14"/>
      <c r="AD3" s="8"/>
      <c r="AE3" s="14"/>
      <c r="AF3" s="14"/>
    </row>
    <row r="4" spans="1:32" ht="20.25" customHeight="1" x14ac:dyDescent="0.25">
      <c r="A4" s="17" t="s">
        <v>18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X4" s="14"/>
      <c r="Y4" s="14"/>
      <c r="Z4" s="22">
        <f>C37</f>
        <v>115.36079792799865</v>
      </c>
      <c r="AA4" s="23">
        <f>C39</f>
        <v>1747.3212434168129</v>
      </c>
      <c r="AB4" s="14"/>
      <c r="AC4" s="14"/>
      <c r="AD4" s="8"/>
      <c r="AE4" s="14"/>
      <c r="AF4" s="14"/>
    </row>
    <row r="5" spans="1:32" ht="22.5" customHeight="1" x14ac:dyDescent="0.25">
      <c r="A5" s="16" t="s">
        <v>16</v>
      </c>
      <c r="B5" s="17" t="s">
        <v>19</v>
      </c>
      <c r="C5" s="17" t="s">
        <v>33</v>
      </c>
      <c r="D5" s="17" t="s">
        <v>34</v>
      </c>
      <c r="E5" s="17" t="s">
        <v>20</v>
      </c>
      <c r="F5" s="17" t="s">
        <v>35</v>
      </c>
      <c r="G5" s="17" t="s">
        <v>36</v>
      </c>
      <c r="H5" s="17" t="s">
        <v>37</v>
      </c>
      <c r="I5" s="17" t="s">
        <v>38</v>
      </c>
      <c r="J5" s="17" t="s">
        <v>31</v>
      </c>
      <c r="K5" s="17" t="s">
        <v>32</v>
      </c>
      <c r="L5" s="17" t="s">
        <v>39</v>
      </c>
      <c r="X5" s="14"/>
      <c r="Y5" s="14"/>
      <c r="Z5" s="22">
        <f>D37</f>
        <v>212.707342554089</v>
      </c>
      <c r="AA5" s="23">
        <f>D39</f>
        <v>1588.4692625771866</v>
      </c>
      <c r="AB5" s="14"/>
      <c r="AC5" s="14"/>
      <c r="AD5" s="14"/>
      <c r="AE5" s="14"/>
      <c r="AF5" s="14"/>
    </row>
    <row r="6" spans="1:32" ht="18" x14ac:dyDescent="0.25">
      <c r="A6" s="16" t="s">
        <v>2</v>
      </c>
      <c r="B6" s="9">
        <v>17</v>
      </c>
      <c r="C6" s="9">
        <v>17</v>
      </c>
      <c r="D6" s="9">
        <v>17</v>
      </c>
      <c r="E6" s="9">
        <v>17</v>
      </c>
      <c r="F6" s="9">
        <v>17</v>
      </c>
      <c r="G6" s="9">
        <v>17</v>
      </c>
      <c r="H6" s="9">
        <v>17</v>
      </c>
      <c r="I6" s="9">
        <v>17</v>
      </c>
      <c r="J6" s="9">
        <v>17</v>
      </c>
      <c r="K6" s="9">
        <v>17</v>
      </c>
      <c r="L6" s="9">
        <v>17</v>
      </c>
      <c r="M6" s="1" t="s">
        <v>3</v>
      </c>
      <c r="N6" s="1">
        <f>3.25*B7^2+18.6*B7+692</f>
        <v>1821.6</v>
      </c>
      <c r="O6" s="1">
        <f>3.25*E7^2+18.6*E7+692</f>
        <v>1821.6</v>
      </c>
      <c r="P6" s="1">
        <f>3.25*K7^2+18.6*K7+692</f>
        <v>1821.6</v>
      </c>
      <c r="Q6" s="1">
        <f>3.25*L7^2+18.6*L7+692</f>
        <v>1821.6</v>
      </c>
      <c r="R6" s="1" t="e">
        <f>3.25*#REF!^2+18.6*#REF!+692</f>
        <v>#REF!</v>
      </c>
      <c r="S6" s="1" t="e">
        <f>3.25*#REF!^2+18.6*#REF!+692</f>
        <v>#REF!</v>
      </c>
      <c r="T6" s="5" t="e">
        <f>3.25*#REF!^2+18.6*#REF!+692</f>
        <v>#REF!</v>
      </c>
      <c r="U6" s="5" t="e">
        <f>3.25*#REF!^2+18.6*#REF!+692</f>
        <v>#REF!</v>
      </c>
      <c r="X6" s="14"/>
      <c r="Y6" s="14"/>
      <c r="Z6" s="22">
        <f>E37</f>
        <v>311.29427183007061</v>
      </c>
      <c r="AA6" s="23">
        <f>E39</f>
        <v>1496.8088909658989</v>
      </c>
      <c r="AB6" s="14"/>
      <c r="AC6" s="14"/>
      <c r="AD6" s="14"/>
      <c r="AE6" s="14"/>
      <c r="AF6" s="14"/>
    </row>
    <row r="7" spans="1:32" ht="17.25" x14ac:dyDescent="0.25">
      <c r="A7" s="16" t="s">
        <v>4</v>
      </c>
      <c r="B7" s="9">
        <v>16</v>
      </c>
      <c r="C7" s="9">
        <v>16</v>
      </c>
      <c r="D7" s="9">
        <v>16</v>
      </c>
      <c r="E7" s="9">
        <v>16</v>
      </c>
      <c r="F7" s="9">
        <v>16</v>
      </c>
      <c r="G7" s="9">
        <v>16</v>
      </c>
      <c r="H7" s="9">
        <v>16</v>
      </c>
      <c r="I7" s="9">
        <v>16</v>
      </c>
      <c r="J7" s="9">
        <v>16</v>
      </c>
      <c r="K7" s="9">
        <v>16</v>
      </c>
      <c r="L7" s="9">
        <v>16</v>
      </c>
      <c r="M7" s="1" t="s">
        <v>5</v>
      </c>
      <c r="N7" s="1">
        <f>N6-($N$2*(B6-B7)/1500)</f>
        <v>1754.1860681517232</v>
      </c>
      <c r="O7" s="1">
        <f>O6-($N$2*(E6-E7)/1500)</f>
        <v>1754.1860681517232</v>
      </c>
      <c r="P7" s="1">
        <f>P6-($N$2*(K6-K7)/1500)</f>
        <v>1754.1860681517232</v>
      </c>
      <c r="Q7" s="1">
        <f>Q6-($N$2*(L6-L7)/1500)</f>
        <v>1754.1860681517232</v>
      </c>
      <c r="R7" s="1" t="e">
        <f>R6-($N$2*(#REF!-#REF!)/1500)</f>
        <v>#REF!</v>
      </c>
      <c r="S7" s="1" t="e">
        <f>S6-($N$2*(#REF!-#REF!)/1500)</f>
        <v>#REF!</v>
      </c>
      <c r="T7" s="5" t="e">
        <f>T6-($N$2*(#REF!-#REF!)/1500)</f>
        <v>#REF!</v>
      </c>
      <c r="U7" s="5" t="e">
        <f>U6-($N$2*(#REF!-#REF!)/1500)</f>
        <v>#REF!</v>
      </c>
      <c r="X7" s="14"/>
      <c r="Y7" s="14"/>
      <c r="Z7" s="22">
        <f>F37</f>
        <v>408.93198323212317</v>
      </c>
      <c r="AA7" s="23">
        <f>F39</f>
        <v>1330.4457977913155</v>
      </c>
      <c r="AB7" s="14"/>
      <c r="AC7" s="14"/>
      <c r="AD7" s="14"/>
      <c r="AE7" s="14"/>
      <c r="AF7" s="14"/>
    </row>
    <row r="8" spans="1:32" ht="17.25" x14ac:dyDescent="0.25">
      <c r="A8" s="10" t="s">
        <v>6</v>
      </c>
      <c r="B8" s="11">
        <f>N8</f>
        <v>1.2059462804271859</v>
      </c>
      <c r="C8" s="11">
        <f>O8</f>
        <v>1.2059462804271859</v>
      </c>
      <c r="D8" s="11">
        <f>N8</f>
        <v>1.2059462804271859</v>
      </c>
      <c r="E8" s="11">
        <f>O8</f>
        <v>1.2059462804271859</v>
      </c>
      <c r="F8" s="11">
        <f>P8</f>
        <v>1.2059462804271859</v>
      </c>
      <c r="G8" s="11">
        <f t="shared" ref="G8:H8" si="0">P8</f>
        <v>1.2059462804271859</v>
      </c>
      <c r="H8" s="11">
        <f t="shared" si="0"/>
        <v>1.2059462804271859</v>
      </c>
      <c r="I8" s="11">
        <f>N8</f>
        <v>1.2059462804271859</v>
      </c>
      <c r="J8" s="11">
        <f>O8</f>
        <v>1.2059462804271859</v>
      </c>
      <c r="K8" s="11">
        <f>P8</f>
        <v>1.2059462804271859</v>
      </c>
      <c r="L8" s="11">
        <f>Q8</f>
        <v>1.2059462804271859</v>
      </c>
      <c r="M8" s="2" t="s">
        <v>7</v>
      </c>
      <c r="N8" s="1">
        <f>($N$2-0.378*N7)/(287.1*(B6+273.15))</f>
        <v>1.2059462804271859</v>
      </c>
      <c r="O8" s="1">
        <f>($N$2-0.378*O7)/(287.1*(E6+273.15))</f>
        <v>1.2059462804271859</v>
      </c>
      <c r="P8" s="1">
        <f>($N$2-0.378*P7)/(287.1*(K6+273.15))</f>
        <v>1.2059462804271859</v>
      </c>
      <c r="Q8" s="1">
        <f>($N$2-0.378*Q7)/(287.1*(L6+273.15))</f>
        <v>1.2059462804271859</v>
      </c>
      <c r="R8" s="1" t="e">
        <f>($N$2-0.378*R7)/(287.1*(#REF!+273.15))</f>
        <v>#REF!</v>
      </c>
      <c r="S8" s="1" t="e">
        <f>($N$2-0.378*S7)/(287.1*(#REF!+273.15))</f>
        <v>#REF!</v>
      </c>
      <c r="T8" s="5" t="e">
        <f>($N$2-0.378*T7)/(287.1*(#REF!+273.15))</f>
        <v>#REF!</v>
      </c>
      <c r="U8" s="5" t="e">
        <f>($N$2-0.378*U7)/(287.1*(#REF!+273.15))</f>
        <v>#REF!</v>
      </c>
      <c r="X8" s="14"/>
      <c r="Y8" s="14"/>
      <c r="Z8" s="22">
        <f>G37</f>
        <v>506.37139270292778</v>
      </c>
      <c r="AA8" s="23">
        <f>G39</f>
        <v>1123.1212247717144</v>
      </c>
      <c r="AB8" s="14"/>
      <c r="AC8" s="14"/>
      <c r="AD8" s="14"/>
      <c r="AE8" s="14"/>
      <c r="AF8" s="14"/>
    </row>
    <row r="9" spans="1:32" ht="18" x14ac:dyDescent="0.25">
      <c r="A9" s="10" t="s">
        <v>8</v>
      </c>
      <c r="B9" s="11">
        <f t="shared" ref="B9:L9" si="1">B8*(B10+$N$2)/$N$2</f>
        <v>1.2062802024610662</v>
      </c>
      <c r="C9" s="11">
        <f t="shared" si="1"/>
        <v>1.2071388591196155</v>
      </c>
      <c r="D9" s="11">
        <f t="shared" si="1"/>
        <v>1.2083314378120449</v>
      </c>
      <c r="E9" s="11">
        <f t="shared" si="1"/>
        <v>1.2095240165044743</v>
      </c>
      <c r="F9" s="11">
        <f t="shared" si="1"/>
        <v>1.2107165951969037</v>
      </c>
      <c r="G9" s="11">
        <f t="shared" si="1"/>
        <v>1.2119091738893331</v>
      </c>
      <c r="H9" s="11">
        <f t="shared" si="1"/>
        <v>1.2131017525817624</v>
      </c>
      <c r="I9" s="11">
        <f t="shared" si="1"/>
        <v>1.2142943312741921</v>
      </c>
      <c r="J9" s="11">
        <f t="shared" si="1"/>
        <v>1.2152483942281356</v>
      </c>
      <c r="K9" s="11">
        <f t="shared" si="1"/>
        <v>1.2059462804271859</v>
      </c>
      <c r="L9" s="11">
        <f t="shared" si="1"/>
        <v>1.2059462804271859</v>
      </c>
      <c r="M9" s="2"/>
      <c r="X9" s="14"/>
      <c r="Y9" s="14"/>
      <c r="Z9" s="24">
        <f>H37</f>
        <v>604.57419046728262</v>
      </c>
      <c r="AA9" s="25">
        <f>H39</f>
        <v>951.1587147950072</v>
      </c>
      <c r="AB9" s="14"/>
      <c r="AC9" s="14"/>
      <c r="AD9" s="14"/>
      <c r="AE9" s="14"/>
      <c r="AF9" s="14"/>
    </row>
    <row r="10" spans="1:32" ht="21.75" customHeight="1" x14ac:dyDescent="0.25">
      <c r="A10" s="16" t="s">
        <v>28</v>
      </c>
      <c r="B10" s="9">
        <v>28</v>
      </c>
      <c r="C10" s="9">
        <v>100</v>
      </c>
      <c r="D10" s="9">
        <v>200</v>
      </c>
      <c r="E10" s="9">
        <v>300</v>
      </c>
      <c r="F10" s="9">
        <v>400</v>
      </c>
      <c r="G10" s="9">
        <v>500</v>
      </c>
      <c r="H10" s="9">
        <v>600</v>
      </c>
      <c r="I10" s="9">
        <v>700</v>
      </c>
      <c r="J10" s="9">
        <v>780</v>
      </c>
      <c r="K10" s="9"/>
      <c r="L10" s="9"/>
      <c r="M10" s="1" t="s">
        <v>9</v>
      </c>
      <c r="N10" s="1">
        <f>1/N8</f>
        <v>0.82922433298253306</v>
      </c>
      <c r="O10" s="1">
        <f t="shared" ref="O10:U10" si="2">1/O8</f>
        <v>0.82922433298253306</v>
      </c>
      <c r="P10" s="1">
        <f t="shared" si="2"/>
        <v>0.82922433298253306</v>
      </c>
      <c r="Q10" s="1">
        <f>1/Q8</f>
        <v>0.82922433298253306</v>
      </c>
      <c r="R10" s="1" t="e">
        <f t="shared" si="2"/>
        <v>#REF!</v>
      </c>
      <c r="S10" s="1" t="e">
        <f>1/S8</f>
        <v>#REF!</v>
      </c>
      <c r="T10" s="1" t="e">
        <f>1/T8</f>
        <v>#REF!</v>
      </c>
      <c r="U10" s="1" t="e">
        <f t="shared" si="2"/>
        <v>#REF!</v>
      </c>
      <c r="X10" s="14"/>
      <c r="Y10" s="14"/>
      <c r="Z10" s="26">
        <f>I37</f>
        <v>702.37970752666354</v>
      </c>
      <c r="AA10" s="27">
        <f>I39</f>
        <v>685.71601492064144</v>
      </c>
      <c r="AB10" s="14"/>
      <c r="AC10" s="14"/>
      <c r="AD10" s="14"/>
      <c r="AE10" s="14"/>
      <c r="AF10" s="14"/>
    </row>
    <row r="11" spans="1:32" ht="21" customHeight="1" thickBot="1" x14ac:dyDescent="0.3">
      <c r="A11" s="30" t="s">
        <v>17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X11" s="14"/>
      <c r="Y11" s="14"/>
      <c r="Z11" s="28">
        <f>J37</f>
        <v>780</v>
      </c>
      <c r="AA11" s="29">
        <f>J39</f>
        <v>0</v>
      </c>
      <c r="AB11" s="14"/>
      <c r="AC11" s="14"/>
      <c r="AD11" s="14"/>
      <c r="AE11" s="14"/>
      <c r="AF11" s="14"/>
    </row>
    <row r="12" spans="1:32" ht="23.1" customHeight="1" x14ac:dyDescent="0.25">
      <c r="A12" s="16">
        <v>1</v>
      </c>
      <c r="B12" s="12">
        <v>15</v>
      </c>
      <c r="C12" s="12">
        <v>11</v>
      </c>
      <c r="D12" s="12">
        <v>9</v>
      </c>
      <c r="E12" s="12">
        <v>8</v>
      </c>
      <c r="F12" s="12">
        <v>7</v>
      </c>
      <c r="G12" s="12">
        <v>6</v>
      </c>
      <c r="H12" s="12">
        <v>4</v>
      </c>
      <c r="I12" s="12">
        <v>2</v>
      </c>
      <c r="J12" s="12">
        <v>0</v>
      </c>
      <c r="K12" s="12"/>
      <c r="L12" s="12"/>
      <c r="V12" s="6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ht="23.1" customHeight="1" x14ac:dyDescent="0.25">
      <c r="A13" s="16">
        <v>2</v>
      </c>
      <c r="B13" s="12">
        <v>19</v>
      </c>
      <c r="C13" s="12">
        <v>12</v>
      </c>
      <c r="D13" s="12">
        <v>11</v>
      </c>
      <c r="E13" s="12">
        <v>10</v>
      </c>
      <c r="F13" s="12">
        <v>9</v>
      </c>
      <c r="G13" s="12">
        <v>7</v>
      </c>
      <c r="H13" s="12">
        <v>4</v>
      </c>
      <c r="I13" s="12">
        <v>2</v>
      </c>
      <c r="J13" s="12">
        <v>0</v>
      </c>
      <c r="K13" s="12"/>
      <c r="L13" s="12"/>
      <c r="V13" s="6"/>
      <c r="X13" s="14"/>
      <c r="Y13" s="14"/>
      <c r="AA13" s="14"/>
      <c r="AD13" s="14"/>
      <c r="AE13" s="14"/>
      <c r="AF13" s="14"/>
    </row>
    <row r="14" spans="1:32" ht="23.1" customHeight="1" x14ac:dyDescent="0.25">
      <c r="A14" s="16">
        <v>3</v>
      </c>
      <c r="B14" s="12">
        <v>22</v>
      </c>
      <c r="C14" s="12">
        <v>15</v>
      </c>
      <c r="D14" s="12">
        <v>14</v>
      </c>
      <c r="E14" s="12">
        <v>11</v>
      </c>
      <c r="F14" s="12">
        <v>10</v>
      </c>
      <c r="G14" s="12">
        <v>8</v>
      </c>
      <c r="H14" s="12">
        <v>4</v>
      </c>
      <c r="I14" s="12">
        <v>3</v>
      </c>
      <c r="J14" s="12">
        <v>0</v>
      </c>
      <c r="K14" s="12"/>
      <c r="L14" s="12"/>
      <c r="V14" s="6"/>
      <c r="X14" s="14"/>
      <c r="Y14" s="14"/>
      <c r="Z14" s="14"/>
      <c r="AD14" s="14"/>
      <c r="AE14" s="14"/>
      <c r="AF14" s="14"/>
    </row>
    <row r="15" spans="1:32" ht="23.1" customHeight="1" x14ac:dyDescent="0.25">
      <c r="A15" s="16">
        <v>4</v>
      </c>
      <c r="B15" s="12">
        <v>27</v>
      </c>
      <c r="C15" s="12">
        <v>20</v>
      </c>
      <c r="D15" s="12">
        <v>18</v>
      </c>
      <c r="E15" s="12">
        <v>13</v>
      </c>
      <c r="F15" s="12">
        <v>12</v>
      </c>
      <c r="G15" s="12">
        <v>9</v>
      </c>
      <c r="H15" s="12">
        <v>4</v>
      </c>
      <c r="I15" s="12">
        <v>3</v>
      </c>
      <c r="J15" s="12">
        <v>0</v>
      </c>
      <c r="K15" s="12"/>
      <c r="L15" s="12"/>
      <c r="V15" s="6"/>
      <c r="X15" s="14"/>
      <c r="Y15" s="14"/>
      <c r="Z15" s="14"/>
      <c r="AD15" s="14"/>
      <c r="AE15" s="14"/>
      <c r="AF15" s="14"/>
    </row>
    <row r="16" spans="1:32" ht="23.1" customHeight="1" x14ac:dyDescent="0.25">
      <c r="A16" s="16">
        <v>5</v>
      </c>
      <c r="B16" s="12">
        <v>29</v>
      </c>
      <c r="C16" s="12">
        <v>23</v>
      </c>
      <c r="D16" s="12">
        <v>21</v>
      </c>
      <c r="E16" s="12">
        <v>16</v>
      </c>
      <c r="F16" s="12">
        <v>14</v>
      </c>
      <c r="G16" s="12">
        <v>10</v>
      </c>
      <c r="H16" s="12">
        <v>6</v>
      </c>
      <c r="I16" s="12">
        <v>3</v>
      </c>
      <c r="J16" s="12">
        <v>0</v>
      </c>
      <c r="K16" s="12"/>
      <c r="L16" s="12"/>
      <c r="V16" s="6"/>
      <c r="X16" s="14"/>
      <c r="Y16" s="14"/>
      <c r="Z16" s="14"/>
      <c r="AD16" s="14"/>
      <c r="AE16" s="14"/>
      <c r="AF16" s="14"/>
    </row>
    <row r="17" spans="1:32" ht="23.1" customHeight="1" x14ac:dyDescent="0.25">
      <c r="A17" s="16">
        <v>6</v>
      </c>
      <c r="B17" s="12">
        <v>23</v>
      </c>
      <c r="C17" s="12">
        <v>20</v>
      </c>
      <c r="D17" s="12">
        <v>18</v>
      </c>
      <c r="E17" s="12">
        <v>15</v>
      </c>
      <c r="F17" s="12">
        <v>13</v>
      </c>
      <c r="G17" s="12">
        <v>10</v>
      </c>
      <c r="H17" s="12">
        <v>6</v>
      </c>
      <c r="I17" s="12">
        <v>3</v>
      </c>
      <c r="J17" s="12">
        <v>0</v>
      </c>
      <c r="K17" s="12"/>
      <c r="L17" s="12"/>
      <c r="V17" s="6"/>
      <c r="X17" s="14"/>
      <c r="Y17" s="14"/>
      <c r="Z17" s="14"/>
      <c r="AD17" s="14"/>
      <c r="AE17" s="14"/>
      <c r="AF17" s="14"/>
    </row>
    <row r="18" spans="1:32" ht="23.1" customHeight="1" x14ac:dyDescent="0.25">
      <c r="A18" s="16">
        <v>7</v>
      </c>
      <c r="B18" s="12">
        <v>22</v>
      </c>
      <c r="C18" s="12">
        <v>15</v>
      </c>
      <c r="D18" s="12">
        <v>15</v>
      </c>
      <c r="E18" s="12">
        <v>12</v>
      </c>
      <c r="F18" s="12">
        <v>10</v>
      </c>
      <c r="G18" s="12">
        <v>9</v>
      </c>
      <c r="H18" s="12">
        <v>7</v>
      </c>
      <c r="I18" s="12">
        <v>3</v>
      </c>
      <c r="J18" s="12">
        <v>0</v>
      </c>
      <c r="K18" s="12"/>
      <c r="L18" s="12"/>
      <c r="V18" s="6"/>
      <c r="X18" s="14"/>
      <c r="Z18" s="14"/>
      <c r="AF18" s="14"/>
    </row>
    <row r="19" spans="1:32" ht="23.1" customHeight="1" x14ac:dyDescent="0.25">
      <c r="A19" s="16">
        <v>8</v>
      </c>
      <c r="B19" s="12">
        <v>12</v>
      </c>
      <c r="C19" s="12">
        <v>10</v>
      </c>
      <c r="D19" s="12">
        <v>8</v>
      </c>
      <c r="E19" s="12">
        <v>8</v>
      </c>
      <c r="F19" s="12">
        <v>6</v>
      </c>
      <c r="G19" s="12">
        <v>4</v>
      </c>
      <c r="H19" s="12">
        <v>3</v>
      </c>
      <c r="I19" s="12">
        <v>2</v>
      </c>
      <c r="J19" s="12">
        <v>0</v>
      </c>
      <c r="K19" s="12"/>
      <c r="L19" s="12"/>
      <c r="V19" s="6"/>
      <c r="X19" s="14"/>
      <c r="Z19" s="14"/>
      <c r="AF19" s="14"/>
    </row>
    <row r="20" spans="1:32" ht="23.1" customHeight="1" x14ac:dyDescent="0.25">
      <c r="A20" s="16">
        <v>1</v>
      </c>
      <c r="B20" s="12">
        <v>14</v>
      </c>
      <c r="C20" s="12">
        <v>10</v>
      </c>
      <c r="D20" s="12">
        <v>10</v>
      </c>
      <c r="E20" s="12">
        <v>8</v>
      </c>
      <c r="F20" s="12">
        <v>6</v>
      </c>
      <c r="G20" s="12">
        <v>4</v>
      </c>
      <c r="H20" s="12">
        <v>4</v>
      </c>
      <c r="I20" s="12">
        <v>2</v>
      </c>
      <c r="J20" s="12">
        <v>0</v>
      </c>
      <c r="K20" s="12"/>
      <c r="L20" s="12"/>
      <c r="V20" s="6"/>
      <c r="X20" s="14"/>
      <c r="Y20" s="14"/>
      <c r="Z20" s="14"/>
      <c r="AA20" s="14"/>
      <c r="AB20" s="14"/>
      <c r="AC20" s="14"/>
      <c r="AD20" s="14"/>
      <c r="AE20" s="14"/>
      <c r="AF20" s="14"/>
    </row>
    <row r="21" spans="1:32" ht="23.1" customHeight="1" x14ac:dyDescent="0.25">
      <c r="A21" s="16">
        <v>2</v>
      </c>
      <c r="B21" s="12">
        <v>15</v>
      </c>
      <c r="C21" s="12">
        <v>11</v>
      </c>
      <c r="D21" s="12">
        <v>10</v>
      </c>
      <c r="E21" s="12">
        <v>9</v>
      </c>
      <c r="F21" s="12">
        <v>7</v>
      </c>
      <c r="G21" s="12">
        <v>4</v>
      </c>
      <c r="H21" s="12">
        <v>3</v>
      </c>
      <c r="I21" s="12">
        <v>2</v>
      </c>
      <c r="J21" s="12">
        <v>0</v>
      </c>
      <c r="K21" s="12"/>
      <c r="L21" s="12"/>
      <c r="V21" s="6"/>
      <c r="X21" s="14"/>
      <c r="Y21" s="14"/>
      <c r="Z21" s="14"/>
      <c r="AA21" s="14"/>
      <c r="AB21" s="14"/>
      <c r="AC21" s="14"/>
      <c r="AD21" s="14"/>
      <c r="AE21" s="14"/>
      <c r="AF21" s="14"/>
    </row>
    <row r="22" spans="1:32" ht="23.1" customHeight="1" x14ac:dyDescent="0.25">
      <c r="A22" s="16">
        <v>3</v>
      </c>
      <c r="B22" s="12">
        <v>17</v>
      </c>
      <c r="C22" s="12">
        <v>13</v>
      </c>
      <c r="D22" s="12">
        <v>12</v>
      </c>
      <c r="E22" s="12">
        <v>10</v>
      </c>
      <c r="F22" s="12">
        <v>8</v>
      </c>
      <c r="G22" s="12">
        <v>5</v>
      </c>
      <c r="H22" s="12">
        <v>3</v>
      </c>
      <c r="I22" s="12">
        <v>2</v>
      </c>
      <c r="J22" s="12">
        <v>0</v>
      </c>
      <c r="K22" s="12"/>
      <c r="L22" s="12"/>
      <c r="V22" s="6"/>
      <c r="X22" s="14"/>
      <c r="Y22" s="14"/>
      <c r="Z22" s="14"/>
      <c r="AA22" s="14"/>
      <c r="AB22" s="14"/>
      <c r="AC22" s="14"/>
      <c r="AD22" s="14"/>
      <c r="AE22" s="14"/>
      <c r="AF22" s="14"/>
    </row>
    <row r="23" spans="1:32" ht="23.1" customHeight="1" x14ac:dyDescent="0.25">
      <c r="A23" s="16">
        <v>4</v>
      </c>
      <c r="B23" s="12">
        <v>24</v>
      </c>
      <c r="C23" s="12">
        <v>18</v>
      </c>
      <c r="D23" s="12">
        <v>16</v>
      </c>
      <c r="E23" s="12">
        <v>12</v>
      </c>
      <c r="F23" s="12">
        <v>10</v>
      </c>
      <c r="G23" s="12">
        <v>8</v>
      </c>
      <c r="H23" s="12">
        <v>5</v>
      </c>
      <c r="I23" s="12">
        <v>2</v>
      </c>
      <c r="J23" s="12">
        <v>0</v>
      </c>
      <c r="K23" s="12"/>
      <c r="L23" s="12"/>
      <c r="V23" s="6"/>
      <c r="X23" s="14"/>
      <c r="Y23" s="14"/>
      <c r="Z23" s="14"/>
      <c r="AA23" s="14"/>
      <c r="AB23" s="14"/>
      <c r="AC23" s="14"/>
      <c r="AD23" s="14"/>
      <c r="AE23" s="14"/>
      <c r="AF23" s="14"/>
    </row>
    <row r="24" spans="1:32" ht="23.1" customHeight="1" x14ac:dyDescent="0.25">
      <c r="A24" s="16">
        <v>5</v>
      </c>
      <c r="B24" s="12">
        <v>30</v>
      </c>
      <c r="C24" s="12">
        <v>25</v>
      </c>
      <c r="D24" s="12">
        <v>21</v>
      </c>
      <c r="E24" s="12">
        <v>18</v>
      </c>
      <c r="F24" s="12">
        <v>13</v>
      </c>
      <c r="G24" s="12">
        <v>11</v>
      </c>
      <c r="H24" s="12">
        <v>7</v>
      </c>
      <c r="I24" s="12">
        <v>3</v>
      </c>
      <c r="J24" s="12">
        <v>0</v>
      </c>
      <c r="K24" s="12"/>
      <c r="L24" s="12"/>
      <c r="V24" s="6"/>
      <c r="X24" s="14"/>
      <c r="Y24" s="14"/>
      <c r="Z24" s="14"/>
      <c r="AA24" s="14"/>
      <c r="AB24" s="14"/>
      <c r="AC24" s="14"/>
      <c r="AD24" s="14"/>
      <c r="AE24" s="14"/>
      <c r="AF24" s="14"/>
    </row>
    <row r="25" spans="1:32" ht="23.1" customHeight="1" x14ac:dyDescent="0.25">
      <c r="A25" s="16">
        <v>6</v>
      </c>
      <c r="B25" s="12">
        <v>24</v>
      </c>
      <c r="C25" s="12">
        <v>22</v>
      </c>
      <c r="D25" s="12">
        <v>17</v>
      </c>
      <c r="E25" s="12">
        <v>14</v>
      </c>
      <c r="F25" s="12">
        <v>11</v>
      </c>
      <c r="G25" s="12"/>
      <c r="H25" s="12">
        <v>6</v>
      </c>
      <c r="I25" s="12">
        <v>3</v>
      </c>
      <c r="J25" s="12">
        <v>0</v>
      </c>
      <c r="K25" s="12"/>
      <c r="L25" s="12"/>
      <c r="V25" s="6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23.1" customHeight="1" x14ac:dyDescent="0.25">
      <c r="A26" s="16">
        <v>7</v>
      </c>
      <c r="B26" s="12">
        <v>20</v>
      </c>
      <c r="C26" s="12">
        <v>18</v>
      </c>
      <c r="D26" s="12">
        <v>15</v>
      </c>
      <c r="E26" s="12">
        <v>12</v>
      </c>
      <c r="F26" s="12">
        <v>10</v>
      </c>
      <c r="G26" s="12">
        <v>7</v>
      </c>
      <c r="H26" s="12">
        <v>5</v>
      </c>
      <c r="I26" s="12">
        <v>3</v>
      </c>
      <c r="J26" s="12">
        <v>0</v>
      </c>
      <c r="K26" s="12"/>
      <c r="L26" s="12"/>
      <c r="V26" s="6"/>
      <c r="X26" s="14"/>
      <c r="Y26" s="14"/>
      <c r="Z26" s="14"/>
      <c r="AA26" s="14"/>
      <c r="AB26" s="14"/>
      <c r="AC26" s="14"/>
      <c r="AD26" s="14"/>
      <c r="AE26" s="14"/>
      <c r="AF26" s="14"/>
    </row>
    <row r="27" spans="1:32" ht="23.1" customHeight="1" x14ac:dyDescent="0.25">
      <c r="A27" s="16">
        <v>8</v>
      </c>
      <c r="B27" s="12">
        <v>14</v>
      </c>
      <c r="C27" s="12">
        <v>11</v>
      </c>
      <c r="D27" s="12">
        <v>9</v>
      </c>
      <c r="E27" s="12">
        <v>8</v>
      </c>
      <c r="F27" s="12">
        <v>5</v>
      </c>
      <c r="G27" s="12">
        <v>5</v>
      </c>
      <c r="H27" s="12">
        <v>4</v>
      </c>
      <c r="I27" s="12">
        <v>2</v>
      </c>
      <c r="J27" s="12">
        <v>0</v>
      </c>
      <c r="K27" s="12"/>
      <c r="L27" s="12"/>
      <c r="V27" s="6"/>
      <c r="X27" s="14"/>
      <c r="Y27" s="14"/>
      <c r="Z27" s="14"/>
      <c r="AA27" s="14"/>
      <c r="AB27" s="14"/>
      <c r="AC27" s="14"/>
      <c r="AD27" s="14"/>
      <c r="AE27" s="14"/>
      <c r="AF27" s="14"/>
    </row>
    <row r="28" spans="1:32" ht="23.1" customHeight="1" x14ac:dyDescent="0.25">
      <c r="A28" s="16">
        <v>1</v>
      </c>
      <c r="B28" s="12">
        <v>13</v>
      </c>
      <c r="C28" s="12">
        <v>10</v>
      </c>
      <c r="D28" s="12">
        <v>9</v>
      </c>
      <c r="E28" s="12">
        <v>9</v>
      </c>
      <c r="F28" s="12">
        <v>6</v>
      </c>
      <c r="G28" s="12">
        <v>4</v>
      </c>
      <c r="H28" s="12">
        <v>4</v>
      </c>
      <c r="I28" s="12">
        <v>2</v>
      </c>
      <c r="J28" s="12">
        <v>0</v>
      </c>
      <c r="K28" s="12"/>
      <c r="L28" s="12"/>
      <c r="V28" s="6"/>
    </row>
    <row r="29" spans="1:32" ht="23.1" customHeight="1" x14ac:dyDescent="0.25">
      <c r="A29" s="16">
        <v>2</v>
      </c>
      <c r="B29" s="12">
        <v>18</v>
      </c>
      <c r="C29" s="12">
        <v>13</v>
      </c>
      <c r="D29" s="12">
        <v>1</v>
      </c>
      <c r="E29" s="12">
        <v>10</v>
      </c>
      <c r="F29" s="12">
        <v>7</v>
      </c>
      <c r="G29" s="12">
        <v>6</v>
      </c>
      <c r="H29" s="12">
        <v>4</v>
      </c>
      <c r="I29" s="12">
        <v>2</v>
      </c>
      <c r="J29" s="12">
        <v>0</v>
      </c>
      <c r="K29" s="12"/>
      <c r="L29" s="12"/>
      <c r="V29" s="6"/>
    </row>
    <row r="30" spans="1:32" ht="23.1" customHeight="1" x14ac:dyDescent="0.25">
      <c r="A30" s="16">
        <v>3</v>
      </c>
      <c r="B30" s="12">
        <v>21</v>
      </c>
      <c r="C30" s="12">
        <v>15</v>
      </c>
      <c r="D30" s="12">
        <v>13</v>
      </c>
      <c r="E30" s="12">
        <v>11</v>
      </c>
      <c r="F30" s="12">
        <v>8</v>
      </c>
      <c r="G30" s="12">
        <v>8</v>
      </c>
      <c r="H30" s="12">
        <v>5</v>
      </c>
      <c r="I30" s="12">
        <v>3</v>
      </c>
      <c r="J30" s="12">
        <v>0</v>
      </c>
      <c r="K30" s="12"/>
      <c r="L30" s="12"/>
      <c r="V30" s="6"/>
    </row>
    <row r="31" spans="1:32" ht="23.1" customHeight="1" x14ac:dyDescent="0.25">
      <c r="A31" s="16">
        <v>4</v>
      </c>
      <c r="B31" s="12">
        <v>26</v>
      </c>
      <c r="C31" s="12">
        <v>20</v>
      </c>
      <c r="D31" s="12">
        <v>18</v>
      </c>
      <c r="E31" s="12">
        <v>15</v>
      </c>
      <c r="F31" s="12">
        <v>10</v>
      </c>
      <c r="G31" s="12">
        <v>8</v>
      </c>
      <c r="H31" s="12">
        <v>5</v>
      </c>
      <c r="I31" s="12">
        <v>3</v>
      </c>
      <c r="J31" s="12">
        <v>0</v>
      </c>
      <c r="K31" s="12"/>
      <c r="L31" s="12"/>
      <c r="V31" s="6"/>
    </row>
    <row r="32" spans="1:32" ht="23.1" customHeight="1" x14ac:dyDescent="0.25">
      <c r="A32" s="16">
        <v>5</v>
      </c>
      <c r="B32" s="12">
        <v>30</v>
      </c>
      <c r="C32" s="12">
        <v>25</v>
      </c>
      <c r="D32" s="12">
        <v>21</v>
      </c>
      <c r="E32" s="12">
        <v>17</v>
      </c>
      <c r="F32" s="12">
        <v>13</v>
      </c>
      <c r="G32" s="12">
        <v>11</v>
      </c>
      <c r="H32" s="12">
        <v>6</v>
      </c>
      <c r="I32" s="12">
        <v>3</v>
      </c>
      <c r="J32" s="12">
        <v>0</v>
      </c>
      <c r="K32" s="12"/>
      <c r="L32" s="12"/>
      <c r="V32" s="6"/>
    </row>
    <row r="33" spans="1:22" ht="23.1" customHeight="1" x14ac:dyDescent="0.25">
      <c r="A33" s="16">
        <v>6</v>
      </c>
      <c r="B33" s="12">
        <v>22</v>
      </c>
      <c r="C33" s="12">
        <v>18</v>
      </c>
      <c r="D33" s="12">
        <v>15</v>
      </c>
      <c r="E33" s="12">
        <v>13</v>
      </c>
      <c r="F33" s="12">
        <v>10</v>
      </c>
      <c r="G33" s="12">
        <v>9</v>
      </c>
      <c r="H33" s="12">
        <v>5</v>
      </c>
      <c r="I33" s="12">
        <v>2</v>
      </c>
      <c r="J33" s="12">
        <v>0</v>
      </c>
      <c r="K33" s="12"/>
      <c r="L33" s="12"/>
      <c r="V33" s="6"/>
    </row>
    <row r="34" spans="1:22" ht="23.1" customHeight="1" x14ac:dyDescent="0.25">
      <c r="A34" s="16">
        <v>7</v>
      </c>
      <c r="B34" s="12">
        <v>19</v>
      </c>
      <c r="C34" s="12">
        <v>15</v>
      </c>
      <c r="D34" s="12">
        <v>13</v>
      </c>
      <c r="E34" s="12">
        <v>11</v>
      </c>
      <c r="F34" s="12">
        <v>9</v>
      </c>
      <c r="G34" s="12">
        <v>7</v>
      </c>
      <c r="H34" s="12">
        <v>6</v>
      </c>
      <c r="I34" s="12">
        <v>2</v>
      </c>
      <c r="J34" s="12">
        <v>0</v>
      </c>
      <c r="K34" s="12"/>
      <c r="L34" s="12"/>
      <c r="V34" s="6"/>
    </row>
    <row r="35" spans="1:22" ht="23.1" customHeight="1" x14ac:dyDescent="0.25">
      <c r="A35" s="16">
        <v>8</v>
      </c>
      <c r="B35" s="12">
        <v>12</v>
      </c>
      <c r="C35" s="12">
        <v>8</v>
      </c>
      <c r="D35" s="12">
        <v>6</v>
      </c>
      <c r="E35" s="12">
        <v>6</v>
      </c>
      <c r="F35" s="12">
        <v>5</v>
      </c>
      <c r="G35" s="12">
        <v>4</v>
      </c>
      <c r="H35" s="12">
        <v>2</v>
      </c>
      <c r="I35" s="12">
        <v>1</v>
      </c>
      <c r="J35" s="12">
        <v>0</v>
      </c>
      <c r="K35" s="12"/>
      <c r="L35" s="12"/>
      <c r="V35" s="6"/>
    </row>
    <row r="36" spans="1:22" x14ac:dyDescent="0.25">
      <c r="A36" s="16" t="s">
        <v>10</v>
      </c>
      <c r="B36" s="12">
        <f>POWER(((SUM(B53:B76))/24),2)</f>
        <v>19.951527067491558</v>
      </c>
      <c r="C36" s="12">
        <f>POWER(((SUM(C53:C76))/24),2)</f>
        <v>15.360797927998647</v>
      </c>
      <c r="D36" s="12">
        <f t="shared" ref="D36:K36" si="3">POWER(((SUM(D53:D76))/24),2)</f>
        <v>12.707342554088985</v>
      </c>
      <c r="E36" s="12">
        <f t="shared" si="3"/>
        <v>11.294271830070619</v>
      </c>
      <c r="F36" s="12">
        <f t="shared" si="3"/>
        <v>8.9319832321231782</v>
      </c>
      <c r="G36" s="12">
        <f t="shared" si="3"/>
        <v>6.3713927029277508</v>
      </c>
      <c r="H36" s="12">
        <f t="shared" si="3"/>
        <v>4.5741904672826745</v>
      </c>
      <c r="I36" s="12">
        <f t="shared" si="3"/>
        <v>2.3797075266635916</v>
      </c>
      <c r="J36" s="12">
        <f t="shared" si="3"/>
        <v>0</v>
      </c>
      <c r="K36" s="12">
        <f t="shared" si="3"/>
        <v>0</v>
      </c>
      <c r="L36" s="12">
        <f>POWER(((SUM(L53:L76))/24),2)</f>
        <v>0</v>
      </c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25">
      <c r="A37" s="18" t="s">
        <v>42</v>
      </c>
      <c r="B37" s="12">
        <f>SUM(B10,B36)</f>
        <v>47.951527067491554</v>
      </c>
      <c r="C37" s="12">
        <f t="shared" ref="C37:L37" si="4">SUM(C10,C36)</f>
        <v>115.36079792799865</v>
      </c>
      <c r="D37" s="12">
        <f t="shared" si="4"/>
        <v>212.707342554089</v>
      </c>
      <c r="E37" s="12">
        <f t="shared" si="4"/>
        <v>311.29427183007061</v>
      </c>
      <c r="F37" s="12">
        <f t="shared" si="4"/>
        <v>408.93198323212317</v>
      </c>
      <c r="G37" s="12">
        <f t="shared" si="4"/>
        <v>506.37139270292778</v>
      </c>
      <c r="H37" s="12">
        <f t="shared" si="4"/>
        <v>604.57419046728262</v>
      </c>
      <c r="I37" s="12">
        <f t="shared" si="4"/>
        <v>702.37970752666354</v>
      </c>
      <c r="J37" s="12">
        <f t="shared" si="4"/>
        <v>780</v>
      </c>
      <c r="K37" s="12">
        <f t="shared" si="4"/>
        <v>0</v>
      </c>
      <c r="L37" s="12">
        <f t="shared" si="4"/>
        <v>0</v>
      </c>
      <c r="M37" s="6"/>
      <c r="N37" s="6"/>
      <c r="O37" s="6"/>
      <c r="P37" s="6"/>
      <c r="Q37" s="6"/>
      <c r="R37" s="6"/>
      <c r="S37" s="6"/>
      <c r="T37" s="6"/>
      <c r="U37" s="6"/>
    </row>
    <row r="38" spans="1:22" x14ac:dyDescent="0.25">
      <c r="A38" s="16" t="s">
        <v>11</v>
      </c>
      <c r="B38" s="12">
        <f t="shared" ref="B38:L38" si="5">SQRT(2*B36/B9)</f>
        <v>5.7514714534429316</v>
      </c>
      <c r="C38" s="12">
        <f t="shared" si="5"/>
        <v>5.0447920681023151</v>
      </c>
      <c r="D38" s="12">
        <f t="shared" si="5"/>
        <v>4.5861613406609019</v>
      </c>
      <c r="E38" s="12">
        <f t="shared" si="5"/>
        <v>4.3215233884777549</v>
      </c>
      <c r="F38" s="12">
        <f t="shared" si="5"/>
        <v>3.8412068948540914</v>
      </c>
      <c r="G38" s="12">
        <f t="shared" si="5"/>
        <v>3.2426281472811773</v>
      </c>
      <c r="H38" s="12">
        <f t="shared" si="5"/>
        <v>2.7461452540468057</v>
      </c>
      <c r="I38" s="12">
        <f t="shared" si="5"/>
        <v>1.9797703061618344</v>
      </c>
      <c r="J38" s="12">
        <f t="shared" si="5"/>
        <v>0</v>
      </c>
      <c r="K38" s="12">
        <f t="shared" si="5"/>
        <v>0</v>
      </c>
      <c r="L38" s="12">
        <f t="shared" si="5"/>
        <v>0</v>
      </c>
      <c r="M38" s="6"/>
      <c r="N38" s="6"/>
      <c r="O38" s="6"/>
      <c r="P38" s="6"/>
      <c r="Q38" s="6"/>
      <c r="R38" s="6"/>
      <c r="S38" s="6"/>
      <c r="T38" s="6"/>
      <c r="U38" s="6"/>
    </row>
    <row r="39" spans="1:22" ht="18" x14ac:dyDescent="0.25">
      <c r="A39" s="16" t="s">
        <v>12</v>
      </c>
      <c r="B39" s="13">
        <f>B38*(B51^2)*3.1416*3600/4</f>
        <v>1992.0877046745281</v>
      </c>
      <c r="C39" s="13">
        <f>C38*(C51^2)*3.1416*3600/4</f>
        <v>1747.3212434168129</v>
      </c>
      <c r="D39" s="13">
        <f t="shared" ref="D39:L39" si="6">D38*(D51^2)*3.1416*3600/4</f>
        <v>1588.4692625771866</v>
      </c>
      <c r="E39" s="13">
        <f t="shared" si="6"/>
        <v>1496.8088909658989</v>
      </c>
      <c r="F39" s="13">
        <f t="shared" si="6"/>
        <v>1330.4457977913155</v>
      </c>
      <c r="G39" s="13">
        <f t="shared" si="6"/>
        <v>1123.1212247717144</v>
      </c>
      <c r="H39" s="13">
        <f t="shared" si="6"/>
        <v>951.1587147950072</v>
      </c>
      <c r="I39" s="13">
        <f t="shared" si="6"/>
        <v>685.71601492064144</v>
      </c>
      <c r="J39" s="13">
        <f t="shared" si="6"/>
        <v>0</v>
      </c>
      <c r="K39" s="13">
        <f t="shared" si="6"/>
        <v>0</v>
      </c>
      <c r="L39" s="13">
        <f t="shared" si="6"/>
        <v>0</v>
      </c>
    </row>
    <row r="40" spans="1:22" ht="30" x14ac:dyDescent="0.25">
      <c r="A40" s="16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22" x14ac:dyDescent="0.25">
      <c r="A41" s="16" t="s">
        <v>13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22" x14ac:dyDescent="0.25">
      <c r="A42" s="31" t="s">
        <v>14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22" x14ac:dyDescent="0.25">
      <c r="A43" s="3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22" x14ac:dyDescent="0.25">
      <c r="A44" s="3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22" x14ac:dyDescent="0.25">
      <c r="A45" s="16" t="s">
        <v>15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22" ht="30" x14ac:dyDescent="0.25">
      <c r="A46" s="16" t="s">
        <v>23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22" ht="30" x14ac:dyDescent="0.25">
      <c r="A47" s="16" t="s">
        <v>24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22" ht="30" x14ac:dyDescent="0.25">
      <c r="A48" s="16" t="s">
        <v>40</v>
      </c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ht="30" x14ac:dyDescent="0.25">
      <c r="A49" s="16" t="s">
        <v>22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16" t="s">
        <v>27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25">
      <c r="A51" s="16" t="s">
        <v>26</v>
      </c>
      <c r="B51" s="12">
        <v>0.35</v>
      </c>
      <c r="C51" s="12">
        <v>0.35</v>
      </c>
      <c r="D51" s="12">
        <v>0.35</v>
      </c>
      <c r="E51" s="12">
        <v>0.35</v>
      </c>
      <c r="F51" s="12">
        <v>0.35</v>
      </c>
      <c r="G51" s="12">
        <v>0.35</v>
      </c>
      <c r="H51" s="12">
        <v>0.35</v>
      </c>
      <c r="I51" s="12">
        <v>0.35</v>
      </c>
      <c r="J51" s="12">
        <v>0.35</v>
      </c>
      <c r="K51" s="12">
        <v>0.35</v>
      </c>
      <c r="L51" s="12">
        <v>0.35</v>
      </c>
    </row>
    <row r="53" spans="1:12" hidden="1" x14ac:dyDescent="0.25">
      <c r="A53" s="3">
        <v>1</v>
      </c>
      <c r="B53" s="4">
        <f>SQRT(B12)</f>
        <v>3.872983346207417</v>
      </c>
      <c r="C53" s="4">
        <f>SQRT(C12)</f>
        <v>3.3166247903553998</v>
      </c>
      <c r="D53" s="4">
        <f t="shared" ref="D53:L68" si="7">SQRT(D12)</f>
        <v>3</v>
      </c>
      <c r="E53" s="4">
        <f t="shared" si="7"/>
        <v>2.8284271247461903</v>
      </c>
      <c r="F53" s="4">
        <f t="shared" si="7"/>
        <v>2.6457513110645907</v>
      </c>
      <c r="G53" s="4">
        <f t="shared" si="7"/>
        <v>2.4494897427831779</v>
      </c>
      <c r="H53" s="4">
        <f t="shared" si="7"/>
        <v>2</v>
      </c>
      <c r="I53" s="4">
        <f t="shared" si="7"/>
        <v>1.4142135623730951</v>
      </c>
      <c r="J53" s="4">
        <f t="shared" si="7"/>
        <v>0</v>
      </c>
      <c r="K53" s="4">
        <f t="shared" si="7"/>
        <v>0</v>
      </c>
      <c r="L53" s="4">
        <f t="shared" si="7"/>
        <v>0</v>
      </c>
    </row>
    <row r="54" spans="1:12" hidden="1" x14ac:dyDescent="0.25">
      <c r="A54" s="3">
        <v>2</v>
      </c>
      <c r="B54" s="4">
        <f t="shared" ref="B54:L69" si="8">SQRT(B13)</f>
        <v>4.358898943540674</v>
      </c>
      <c r="C54" s="4">
        <f t="shared" si="8"/>
        <v>3.4641016151377544</v>
      </c>
      <c r="D54" s="4">
        <f t="shared" si="8"/>
        <v>3.3166247903553998</v>
      </c>
      <c r="E54" s="4">
        <f t="shared" si="8"/>
        <v>3.1622776601683795</v>
      </c>
      <c r="F54" s="4">
        <f t="shared" si="7"/>
        <v>3</v>
      </c>
      <c r="G54" s="4">
        <f t="shared" si="7"/>
        <v>2.6457513110645907</v>
      </c>
      <c r="H54" s="4">
        <f t="shared" si="7"/>
        <v>2</v>
      </c>
      <c r="I54" s="4">
        <f t="shared" si="7"/>
        <v>1.4142135623730951</v>
      </c>
      <c r="J54" s="4">
        <f t="shared" si="7"/>
        <v>0</v>
      </c>
      <c r="K54" s="4">
        <f t="shared" si="8"/>
        <v>0</v>
      </c>
      <c r="L54" s="4">
        <f t="shared" si="8"/>
        <v>0</v>
      </c>
    </row>
    <row r="55" spans="1:12" hidden="1" x14ac:dyDescent="0.25">
      <c r="A55" s="3">
        <v>3</v>
      </c>
      <c r="B55" s="4">
        <f t="shared" si="8"/>
        <v>4.6904157598234297</v>
      </c>
      <c r="C55" s="4">
        <f t="shared" si="8"/>
        <v>3.872983346207417</v>
      </c>
      <c r="D55" s="4">
        <f t="shared" si="8"/>
        <v>3.7416573867739413</v>
      </c>
      <c r="E55" s="4">
        <f t="shared" si="8"/>
        <v>3.3166247903553998</v>
      </c>
      <c r="F55" s="4">
        <f t="shared" si="7"/>
        <v>3.1622776601683795</v>
      </c>
      <c r="G55" s="4">
        <f t="shared" si="7"/>
        <v>2.8284271247461903</v>
      </c>
      <c r="H55" s="4">
        <f t="shared" si="7"/>
        <v>2</v>
      </c>
      <c r="I55" s="4">
        <f t="shared" si="7"/>
        <v>1.7320508075688772</v>
      </c>
      <c r="J55" s="4">
        <f t="shared" si="7"/>
        <v>0</v>
      </c>
      <c r="K55" s="4">
        <f t="shared" si="8"/>
        <v>0</v>
      </c>
      <c r="L55" s="4">
        <f t="shared" si="8"/>
        <v>0</v>
      </c>
    </row>
    <row r="56" spans="1:12" hidden="1" x14ac:dyDescent="0.25">
      <c r="A56" s="3">
        <v>4</v>
      </c>
      <c r="B56" s="4">
        <f t="shared" si="8"/>
        <v>5.196152422706632</v>
      </c>
      <c r="C56" s="4">
        <f t="shared" si="8"/>
        <v>4.4721359549995796</v>
      </c>
      <c r="D56" s="4">
        <f t="shared" si="8"/>
        <v>4.2426406871192848</v>
      </c>
      <c r="E56" s="4">
        <f t="shared" si="8"/>
        <v>3.6055512754639891</v>
      </c>
      <c r="F56" s="4">
        <f t="shared" si="7"/>
        <v>3.4641016151377544</v>
      </c>
      <c r="G56" s="4">
        <f t="shared" si="7"/>
        <v>3</v>
      </c>
      <c r="H56" s="4">
        <f t="shared" si="7"/>
        <v>2</v>
      </c>
      <c r="I56" s="4">
        <f t="shared" si="7"/>
        <v>1.7320508075688772</v>
      </c>
      <c r="J56" s="4">
        <f t="shared" si="7"/>
        <v>0</v>
      </c>
      <c r="K56" s="4">
        <f t="shared" si="8"/>
        <v>0</v>
      </c>
      <c r="L56" s="4">
        <f t="shared" si="8"/>
        <v>0</v>
      </c>
    </row>
    <row r="57" spans="1:12" hidden="1" x14ac:dyDescent="0.25">
      <c r="A57" s="3">
        <v>5</v>
      </c>
      <c r="B57" s="4">
        <f t="shared" si="8"/>
        <v>5.3851648071345037</v>
      </c>
      <c r="C57" s="4">
        <f t="shared" si="8"/>
        <v>4.7958315233127191</v>
      </c>
      <c r="D57" s="4">
        <f t="shared" si="8"/>
        <v>4.5825756949558398</v>
      </c>
      <c r="E57" s="4">
        <f t="shared" si="8"/>
        <v>4</v>
      </c>
      <c r="F57" s="4">
        <f t="shared" si="7"/>
        <v>3.7416573867739413</v>
      </c>
      <c r="G57" s="4">
        <f t="shared" si="7"/>
        <v>3.1622776601683795</v>
      </c>
      <c r="H57" s="4">
        <f t="shared" si="7"/>
        <v>2.4494897427831779</v>
      </c>
      <c r="I57" s="4">
        <f t="shared" si="7"/>
        <v>1.7320508075688772</v>
      </c>
      <c r="J57" s="4">
        <f t="shared" si="7"/>
        <v>0</v>
      </c>
      <c r="K57" s="4">
        <f t="shared" si="8"/>
        <v>0</v>
      </c>
      <c r="L57" s="4">
        <f t="shared" si="8"/>
        <v>0</v>
      </c>
    </row>
    <row r="58" spans="1:12" hidden="1" x14ac:dyDescent="0.25">
      <c r="A58" s="3">
        <v>6</v>
      </c>
      <c r="B58" s="4">
        <f t="shared" si="8"/>
        <v>4.7958315233127191</v>
      </c>
      <c r="C58" s="4">
        <f t="shared" si="8"/>
        <v>4.4721359549995796</v>
      </c>
      <c r="D58" s="4">
        <f t="shared" si="8"/>
        <v>4.2426406871192848</v>
      </c>
      <c r="E58" s="4">
        <f t="shared" si="8"/>
        <v>3.872983346207417</v>
      </c>
      <c r="F58" s="4">
        <f t="shared" si="7"/>
        <v>3.6055512754639891</v>
      </c>
      <c r="G58" s="4">
        <f t="shared" si="7"/>
        <v>3.1622776601683795</v>
      </c>
      <c r="H58" s="4">
        <f t="shared" si="7"/>
        <v>2.4494897427831779</v>
      </c>
      <c r="I58" s="4">
        <f t="shared" si="7"/>
        <v>1.7320508075688772</v>
      </c>
      <c r="J58" s="4">
        <f t="shared" si="7"/>
        <v>0</v>
      </c>
      <c r="K58" s="4">
        <f t="shared" si="8"/>
        <v>0</v>
      </c>
      <c r="L58" s="4">
        <f t="shared" si="8"/>
        <v>0</v>
      </c>
    </row>
    <row r="59" spans="1:12" hidden="1" x14ac:dyDescent="0.25">
      <c r="A59" s="3">
        <v>7</v>
      </c>
      <c r="B59" s="4">
        <f t="shared" si="8"/>
        <v>4.6904157598234297</v>
      </c>
      <c r="C59" s="4">
        <f t="shared" si="8"/>
        <v>3.872983346207417</v>
      </c>
      <c r="D59" s="4">
        <f t="shared" si="8"/>
        <v>3.872983346207417</v>
      </c>
      <c r="E59" s="4">
        <f t="shared" si="8"/>
        <v>3.4641016151377544</v>
      </c>
      <c r="F59" s="4">
        <f t="shared" si="7"/>
        <v>3.1622776601683795</v>
      </c>
      <c r="G59" s="4">
        <f t="shared" si="7"/>
        <v>3</v>
      </c>
      <c r="H59" s="4">
        <f t="shared" si="7"/>
        <v>2.6457513110645907</v>
      </c>
      <c r="I59" s="4">
        <f t="shared" si="7"/>
        <v>1.7320508075688772</v>
      </c>
      <c r="J59" s="4">
        <f t="shared" si="7"/>
        <v>0</v>
      </c>
      <c r="K59" s="4">
        <f t="shared" si="8"/>
        <v>0</v>
      </c>
      <c r="L59" s="4">
        <f t="shared" si="8"/>
        <v>0</v>
      </c>
    </row>
    <row r="60" spans="1:12" hidden="1" x14ac:dyDescent="0.25">
      <c r="A60" s="3">
        <v>8</v>
      </c>
      <c r="B60" s="4">
        <f t="shared" si="8"/>
        <v>3.4641016151377544</v>
      </c>
      <c r="C60" s="4">
        <f t="shared" si="8"/>
        <v>3.1622776601683795</v>
      </c>
      <c r="D60" s="4">
        <f t="shared" si="8"/>
        <v>2.8284271247461903</v>
      </c>
      <c r="E60" s="4">
        <f t="shared" si="8"/>
        <v>2.8284271247461903</v>
      </c>
      <c r="F60" s="4">
        <f t="shared" si="7"/>
        <v>2.4494897427831779</v>
      </c>
      <c r="G60" s="4">
        <f t="shared" si="7"/>
        <v>2</v>
      </c>
      <c r="H60" s="4">
        <f t="shared" si="7"/>
        <v>1.7320508075688772</v>
      </c>
      <c r="I60" s="4">
        <f t="shared" si="7"/>
        <v>1.4142135623730951</v>
      </c>
      <c r="J60" s="4">
        <f t="shared" si="7"/>
        <v>0</v>
      </c>
      <c r="K60" s="4">
        <f t="shared" si="8"/>
        <v>0</v>
      </c>
      <c r="L60" s="4">
        <f t="shared" si="8"/>
        <v>0</v>
      </c>
    </row>
    <row r="61" spans="1:12" hidden="1" x14ac:dyDescent="0.25">
      <c r="A61" s="3">
        <v>1</v>
      </c>
      <c r="B61" s="4">
        <f t="shared" si="8"/>
        <v>3.7416573867739413</v>
      </c>
      <c r="C61" s="4">
        <f t="shared" si="8"/>
        <v>3.1622776601683795</v>
      </c>
      <c r="D61" s="4">
        <f t="shared" si="8"/>
        <v>3.1622776601683795</v>
      </c>
      <c r="E61" s="4">
        <f t="shared" si="8"/>
        <v>2.8284271247461903</v>
      </c>
      <c r="F61" s="4">
        <f t="shared" si="7"/>
        <v>2.4494897427831779</v>
      </c>
      <c r="G61" s="4">
        <f t="shared" si="7"/>
        <v>2</v>
      </c>
      <c r="H61" s="4">
        <f t="shared" si="7"/>
        <v>2</v>
      </c>
      <c r="I61" s="4">
        <f t="shared" si="7"/>
        <v>1.4142135623730951</v>
      </c>
      <c r="J61" s="4">
        <f t="shared" si="7"/>
        <v>0</v>
      </c>
      <c r="K61" s="4">
        <f t="shared" si="8"/>
        <v>0</v>
      </c>
      <c r="L61" s="4">
        <f t="shared" si="8"/>
        <v>0</v>
      </c>
    </row>
    <row r="62" spans="1:12" hidden="1" x14ac:dyDescent="0.25">
      <c r="A62" s="3">
        <v>2</v>
      </c>
      <c r="B62" s="4">
        <f t="shared" si="8"/>
        <v>3.872983346207417</v>
      </c>
      <c r="C62" s="4">
        <f t="shared" si="8"/>
        <v>3.3166247903553998</v>
      </c>
      <c r="D62" s="4">
        <f t="shared" si="8"/>
        <v>3.1622776601683795</v>
      </c>
      <c r="E62" s="4">
        <f t="shared" si="8"/>
        <v>3</v>
      </c>
      <c r="F62" s="4">
        <f t="shared" si="7"/>
        <v>2.6457513110645907</v>
      </c>
      <c r="G62" s="4">
        <f t="shared" si="7"/>
        <v>2</v>
      </c>
      <c r="H62" s="4">
        <f t="shared" si="7"/>
        <v>1.7320508075688772</v>
      </c>
      <c r="I62" s="4">
        <f t="shared" si="7"/>
        <v>1.4142135623730951</v>
      </c>
      <c r="J62" s="4">
        <f t="shared" si="7"/>
        <v>0</v>
      </c>
      <c r="K62" s="4">
        <f t="shared" si="8"/>
        <v>0</v>
      </c>
      <c r="L62" s="4">
        <f t="shared" si="8"/>
        <v>0</v>
      </c>
    </row>
    <row r="63" spans="1:12" hidden="1" x14ac:dyDescent="0.25">
      <c r="A63" s="3">
        <v>3</v>
      </c>
      <c r="B63" s="4">
        <f t="shared" si="8"/>
        <v>4.1231056256176606</v>
      </c>
      <c r="C63" s="4">
        <f t="shared" si="8"/>
        <v>3.6055512754639891</v>
      </c>
      <c r="D63" s="4">
        <f t="shared" si="8"/>
        <v>3.4641016151377544</v>
      </c>
      <c r="E63" s="4">
        <f t="shared" si="8"/>
        <v>3.1622776601683795</v>
      </c>
      <c r="F63" s="4">
        <f t="shared" si="7"/>
        <v>2.8284271247461903</v>
      </c>
      <c r="G63" s="4">
        <f t="shared" si="7"/>
        <v>2.2360679774997898</v>
      </c>
      <c r="H63" s="4">
        <f t="shared" si="7"/>
        <v>1.7320508075688772</v>
      </c>
      <c r="I63" s="4">
        <f t="shared" si="7"/>
        <v>1.4142135623730951</v>
      </c>
      <c r="J63" s="4">
        <f t="shared" si="7"/>
        <v>0</v>
      </c>
      <c r="K63" s="4">
        <f t="shared" si="8"/>
        <v>0</v>
      </c>
      <c r="L63" s="4">
        <f t="shared" si="8"/>
        <v>0</v>
      </c>
    </row>
    <row r="64" spans="1:12" hidden="1" x14ac:dyDescent="0.25">
      <c r="A64" s="3">
        <v>4</v>
      </c>
      <c r="B64" s="4">
        <f t="shared" si="8"/>
        <v>4.8989794855663558</v>
      </c>
      <c r="C64" s="4">
        <f t="shared" si="8"/>
        <v>4.2426406871192848</v>
      </c>
      <c r="D64" s="4">
        <f t="shared" si="8"/>
        <v>4</v>
      </c>
      <c r="E64" s="4">
        <f t="shared" si="8"/>
        <v>3.4641016151377544</v>
      </c>
      <c r="F64" s="4">
        <f t="shared" si="7"/>
        <v>3.1622776601683795</v>
      </c>
      <c r="G64" s="4">
        <f t="shared" si="7"/>
        <v>2.8284271247461903</v>
      </c>
      <c r="H64" s="4">
        <f t="shared" si="7"/>
        <v>2.2360679774997898</v>
      </c>
      <c r="I64" s="4">
        <f t="shared" si="7"/>
        <v>1.4142135623730951</v>
      </c>
      <c r="J64" s="4">
        <f t="shared" si="7"/>
        <v>0</v>
      </c>
      <c r="K64" s="4">
        <f t="shared" si="8"/>
        <v>0</v>
      </c>
      <c r="L64" s="4">
        <f t="shared" si="8"/>
        <v>0</v>
      </c>
    </row>
    <row r="65" spans="1:12" hidden="1" x14ac:dyDescent="0.25">
      <c r="A65" s="3">
        <v>5</v>
      </c>
      <c r="B65" s="4">
        <f t="shared" si="8"/>
        <v>5.4772255750516612</v>
      </c>
      <c r="C65" s="4">
        <f t="shared" si="8"/>
        <v>5</v>
      </c>
      <c r="D65" s="4">
        <f t="shared" si="8"/>
        <v>4.5825756949558398</v>
      </c>
      <c r="E65" s="4">
        <f t="shared" si="8"/>
        <v>4.2426406871192848</v>
      </c>
      <c r="F65" s="4">
        <f t="shared" si="7"/>
        <v>3.6055512754639891</v>
      </c>
      <c r="G65" s="4">
        <f t="shared" si="7"/>
        <v>3.3166247903553998</v>
      </c>
      <c r="H65" s="4">
        <f t="shared" si="7"/>
        <v>2.6457513110645907</v>
      </c>
      <c r="I65" s="4">
        <f t="shared" si="7"/>
        <v>1.7320508075688772</v>
      </c>
      <c r="J65" s="4">
        <f t="shared" si="7"/>
        <v>0</v>
      </c>
      <c r="K65" s="4">
        <f t="shared" si="8"/>
        <v>0</v>
      </c>
      <c r="L65" s="4">
        <f t="shared" si="8"/>
        <v>0</v>
      </c>
    </row>
    <row r="66" spans="1:12" hidden="1" x14ac:dyDescent="0.25">
      <c r="A66" s="3">
        <v>6</v>
      </c>
      <c r="B66" s="4">
        <f t="shared" si="8"/>
        <v>4.8989794855663558</v>
      </c>
      <c r="C66" s="4">
        <f t="shared" si="8"/>
        <v>4.6904157598234297</v>
      </c>
      <c r="D66" s="4">
        <f t="shared" si="8"/>
        <v>4.1231056256176606</v>
      </c>
      <c r="E66" s="4">
        <f t="shared" si="8"/>
        <v>3.7416573867739413</v>
      </c>
      <c r="F66" s="4">
        <f t="shared" si="7"/>
        <v>3.3166247903553998</v>
      </c>
      <c r="G66" s="4">
        <f t="shared" si="7"/>
        <v>0</v>
      </c>
      <c r="H66" s="4">
        <f t="shared" si="7"/>
        <v>2.4494897427831779</v>
      </c>
      <c r="I66" s="4">
        <f t="shared" si="7"/>
        <v>1.7320508075688772</v>
      </c>
      <c r="J66" s="4">
        <f t="shared" si="7"/>
        <v>0</v>
      </c>
      <c r="K66" s="4">
        <f t="shared" si="8"/>
        <v>0</v>
      </c>
      <c r="L66" s="4">
        <f t="shared" si="8"/>
        <v>0</v>
      </c>
    </row>
    <row r="67" spans="1:12" hidden="1" x14ac:dyDescent="0.25">
      <c r="A67" s="3">
        <v>7</v>
      </c>
      <c r="B67" s="4">
        <f t="shared" si="8"/>
        <v>4.4721359549995796</v>
      </c>
      <c r="C67" s="4">
        <f t="shared" si="8"/>
        <v>4.2426406871192848</v>
      </c>
      <c r="D67" s="4">
        <f t="shared" si="8"/>
        <v>3.872983346207417</v>
      </c>
      <c r="E67" s="4">
        <f t="shared" si="8"/>
        <v>3.4641016151377544</v>
      </c>
      <c r="F67" s="4">
        <f t="shared" si="7"/>
        <v>3.1622776601683795</v>
      </c>
      <c r="G67" s="4">
        <f t="shared" si="7"/>
        <v>2.6457513110645907</v>
      </c>
      <c r="H67" s="4">
        <f t="shared" si="7"/>
        <v>2.2360679774997898</v>
      </c>
      <c r="I67" s="4">
        <f t="shared" si="7"/>
        <v>1.7320508075688772</v>
      </c>
      <c r="J67" s="4">
        <f t="shared" si="7"/>
        <v>0</v>
      </c>
      <c r="K67" s="4">
        <f t="shared" si="8"/>
        <v>0</v>
      </c>
      <c r="L67" s="4">
        <f t="shared" si="8"/>
        <v>0</v>
      </c>
    </row>
    <row r="68" spans="1:12" hidden="1" x14ac:dyDescent="0.25">
      <c r="A68" s="3">
        <v>8</v>
      </c>
      <c r="B68" s="4">
        <f t="shared" si="8"/>
        <v>3.7416573867739413</v>
      </c>
      <c r="C68" s="4">
        <f t="shared" si="8"/>
        <v>3.3166247903553998</v>
      </c>
      <c r="D68" s="4">
        <f t="shared" si="8"/>
        <v>3</v>
      </c>
      <c r="E68" s="4">
        <f t="shared" si="8"/>
        <v>2.8284271247461903</v>
      </c>
      <c r="F68" s="4">
        <f t="shared" si="7"/>
        <v>2.2360679774997898</v>
      </c>
      <c r="G68" s="4">
        <f t="shared" si="7"/>
        <v>2.2360679774997898</v>
      </c>
      <c r="H68" s="4">
        <f t="shared" si="7"/>
        <v>2</v>
      </c>
      <c r="I68" s="4">
        <f t="shared" si="7"/>
        <v>1.4142135623730951</v>
      </c>
      <c r="J68" s="4">
        <f t="shared" si="7"/>
        <v>0</v>
      </c>
      <c r="K68" s="4">
        <f t="shared" si="8"/>
        <v>0</v>
      </c>
      <c r="L68" s="4">
        <f t="shared" si="8"/>
        <v>0</v>
      </c>
    </row>
    <row r="69" spans="1:12" hidden="1" x14ac:dyDescent="0.25">
      <c r="A69" s="3">
        <v>1</v>
      </c>
      <c r="B69" s="4">
        <f t="shared" si="8"/>
        <v>3.6055512754639891</v>
      </c>
      <c r="C69" s="4">
        <f t="shared" si="8"/>
        <v>3.1622776601683795</v>
      </c>
      <c r="D69" s="4">
        <f t="shared" si="8"/>
        <v>3</v>
      </c>
      <c r="E69" s="4">
        <f t="shared" si="8"/>
        <v>3</v>
      </c>
      <c r="F69" s="4">
        <f t="shared" si="8"/>
        <v>2.4494897427831779</v>
      </c>
      <c r="G69" s="4">
        <f t="shared" si="8"/>
        <v>2</v>
      </c>
      <c r="H69" s="4">
        <f t="shared" si="8"/>
        <v>2</v>
      </c>
      <c r="I69" s="4">
        <f t="shared" si="8"/>
        <v>1.4142135623730951</v>
      </c>
      <c r="J69" s="4">
        <f t="shared" si="8"/>
        <v>0</v>
      </c>
      <c r="K69" s="4">
        <f t="shared" si="8"/>
        <v>0</v>
      </c>
      <c r="L69" s="4">
        <f t="shared" si="8"/>
        <v>0</v>
      </c>
    </row>
    <row r="70" spans="1:12" hidden="1" x14ac:dyDescent="0.25">
      <c r="A70" s="3">
        <v>2</v>
      </c>
      <c r="B70" s="4">
        <f t="shared" ref="B70:L76" si="9">SQRT(B29)</f>
        <v>4.2426406871192848</v>
      </c>
      <c r="C70" s="4">
        <f t="shared" si="9"/>
        <v>3.6055512754639891</v>
      </c>
      <c r="D70" s="4">
        <f t="shared" si="9"/>
        <v>1</v>
      </c>
      <c r="E70" s="4">
        <f t="shared" si="9"/>
        <v>3.1622776601683795</v>
      </c>
      <c r="F70" s="4">
        <f t="shared" si="9"/>
        <v>2.6457513110645907</v>
      </c>
      <c r="G70" s="4">
        <f t="shared" si="9"/>
        <v>2.4494897427831779</v>
      </c>
      <c r="H70" s="4">
        <f t="shared" si="9"/>
        <v>2</v>
      </c>
      <c r="I70" s="4">
        <f t="shared" si="9"/>
        <v>1.4142135623730951</v>
      </c>
      <c r="J70" s="4">
        <f t="shared" si="9"/>
        <v>0</v>
      </c>
      <c r="K70" s="4">
        <f t="shared" si="9"/>
        <v>0</v>
      </c>
      <c r="L70" s="4">
        <f t="shared" si="9"/>
        <v>0</v>
      </c>
    </row>
    <row r="71" spans="1:12" hidden="1" x14ac:dyDescent="0.25">
      <c r="A71" s="3">
        <v>3</v>
      </c>
      <c r="B71" s="4">
        <f t="shared" si="9"/>
        <v>4.5825756949558398</v>
      </c>
      <c r="C71" s="4">
        <f t="shared" si="9"/>
        <v>3.872983346207417</v>
      </c>
      <c r="D71" s="4">
        <f t="shared" si="9"/>
        <v>3.6055512754639891</v>
      </c>
      <c r="E71" s="4">
        <f t="shared" si="9"/>
        <v>3.3166247903553998</v>
      </c>
      <c r="F71" s="4">
        <f t="shared" si="9"/>
        <v>2.8284271247461903</v>
      </c>
      <c r="G71" s="4">
        <f t="shared" si="9"/>
        <v>2.8284271247461903</v>
      </c>
      <c r="H71" s="4">
        <f t="shared" si="9"/>
        <v>2.2360679774997898</v>
      </c>
      <c r="I71" s="4">
        <f t="shared" si="9"/>
        <v>1.7320508075688772</v>
      </c>
      <c r="J71" s="4">
        <f t="shared" si="9"/>
        <v>0</v>
      </c>
      <c r="K71" s="4">
        <f t="shared" si="9"/>
        <v>0</v>
      </c>
      <c r="L71" s="4">
        <f t="shared" si="9"/>
        <v>0</v>
      </c>
    </row>
    <row r="72" spans="1:12" hidden="1" x14ac:dyDescent="0.25">
      <c r="A72" s="3">
        <v>4</v>
      </c>
      <c r="B72" s="4">
        <f t="shared" si="9"/>
        <v>5.0990195135927845</v>
      </c>
      <c r="C72" s="4">
        <f t="shared" si="9"/>
        <v>4.4721359549995796</v>
      </c>
      <c r="D72" s="4">
        <f t="shared" si="9"/>
        <v>4.2426406871192848</v>
      </c>
      <c r="E72" s="4">
        <f t="shared" si="9"/>
        <v>3.872983346207417</v>
      </c>
      <c r="F72" s="4">
        <f t="shared" si="9"/>
        <v>3.1622776601683795</v>
      </c>
      <c r="G72" s="4">
        <f t="shared" si="9"/>
        <v>2.8284271247461903</v>
      </c>
      <c r="H72" s="4">
        <f t="shared" si="9"/>
        <v>2.2360679774997898</v>
      </c>
      <c r="I72" s="4">
        <f t="shared" si="9"/>
        <v>1.7320508075688772</v>
      </c>
      <c r="J72" s="4">
        <f t="shared" si="9"/>
        <v>0</v>
      </c>
      <c r="K72" s="4">
        <f t="shared" si="9"/>
        <v>0</v>
      </c>
      <c r="L72" s="4">
        <f t="shared" si="9"/>
        <v>0</v>
      </c>
    </row>
    <row r="73" spans="1:12" hidden="1" x14ac:dyDescent="0.25">
      <c r="A73" s="3">
        <v>5</v>
      </c>
      <c r="B73" s="4">
        <f t="shared" si="9"/>
        <v>5.4772255750516612</v>
      </c>
      <c r="C73" s="4">
        <f t="shared" si="9"/>
        <v>5</v>
      </c>
      <c r="D73" s="4">
        <f t="shared" si="9"/>
        <v>4.5825756949558398</v>
      </c>
      <c r="E73" s="4">
        <f t="shared" si="9"/>
        <v>4.1231056256176606</v>
      </c>
      <c r="F73" s="4">
        <f t="shared" si="9"/>
        <v>3.6055512754639891</v>
      </c>
      <c r="G73" s="4">
        <f t="shared" si="9"/>
        <v>3.3166247903553998</v>
      </c>
      <c r="H73" s="4">
        <f t="shared" si="9"/>
        <v>2.4494897427831779</v>
      </c>
      <c r="I73" s="4">
        <f t="shared" si="9"/>
        <v>1.7320508075688772</v>
      </c>
      <c r="J73" s="4">
        <f t="shared" si="9"/>
        <v>0</v>
      </c>
      <c r="K73" s="4">
        <f t="shared" si="9"/>
        <v>0</v>
      </c>
      <c r="L73" s="4">
        <f t="shared" si="9"/>
        <v>0</v>
      </c>
    </row>
    <row r="74" spans="1:12" hidden="1" x14ac:dyDescent="0.25">
      <c r="A74" s="3">
        <v>6</v>
      </c>
      <c r="B74" s="4">
        <f t="shared" si="9"/>
        <v>4.6904157598234297</v>
      </c>
      <c r="C74" s="4">
        <f t="shared" si="9"/>
        <v>4.2426406871192848</v>
      </c>
      <c r="D74" s="4">
        <f t="shared" si="9"/>
        <v>3.872983346207417</v>
      </c>
      <c r="E74" s="4">
        <f t="shared" si="9"/>
        <v>3.6055512754639891</v>
      </c>
      <c r="F74" s="4">
        <f t="shared" si="9"/>
        <v>3.1622776601683795</v>
      </c>
      <c r="G74" s="4">
        <f t="shared" si="9"/>
        <v>3</v>
      </c>
      <c r="H74" s="4">
        <f t="shared" si="9"/>
        <v>2.2360679774997898</v>
      </c>
      <c r="I74" s="4">
        <f t="shared" si="9"/>
        <v>1.4142135623730951</v>
      </c>
      <c r="J74" s="4">
        <f t="shared" si="9"/>
        <v>0</v>
      </c>
      <c r="K74" s="4">
        <f t="shared" si="9"/>
        <v>0</v>
      </c>
      <c r="L74" s="4">
        <f t="shared" si="9"/>
        <v>0</v>
      </c>
    </row>
    <row r="75" spans="1:12" hidden="1" x14ac:dyDescent="0.25">
      <c r="A75" s="3">
        <v>7</v>
      </c>
      <c r="B75" s="4">
        <f t="shared" si="9"/>
        <v>4.358898943540674</v>
      </c>
      <c r="C75" s="4">
        <f t="shared" si="9"/>
        <v>3.872983346207417</v>
      </c>
      <c r="D75" s="4">
        <f t="shared" si="9"/>
        <v>3.6055512754639891</v>
      </c>
      <c r="E75" s="4">
        <f t="shared" si="9"/>
        <v>3.3166247903553998</v>
      </c>
      <c r="F75" s="4">
        <f t="shared" si="9"/>
        <v>3</v>
      </c>
      <c r="G75" s="4">
        <f t="shared" si="9"/>
        <v>2.6457513110645907</v>
      </c>
      <c r="H75" s="4">
        <f t="shared" si="9"/>
        <v>2.4494897427831779</v>
      </c>
      <c r="I75" s="4">
        <f t="shared" si="9"/>
        <v>1.4142135623730951</v>
      </c>
      <c r="J75" s="4">
        <f t="shared" si="9"/>
        <v>0</v>
      </c>
      <c r="K75" s="4">
        <f t="shared" si="9"/>
        <v>0</v>
      </c>
      <c r="L75" s="4">
        <f t="shared" si="9"/>
        <v>0</v>
      </c>
    </row>
    <row r="76" spans="1:12" hidden="1" x14ac:dyDescent="0.25">
      <c r="A76" s="3">
        <v>8</v>
      </c>
      <c r="B76" s="4">
        <f t="shared" si="9"/>
        <v>3.4641016151377544</v>
      </c>
      <c r="C76" s="4">
        <f t="shared" si="9"/>
        <v>2.8284271247461903</v>
      </c>
      <c r="D76" s="4">
        <f t="shared" si="9"/>
        <v>2.4494897427831779</v>
      </c>
      <c r="E76" s="4">
        <f t="shared" si="9"/>
        <v>2.4494897427831779</v>
      </c>
      <c r="F76" s="4">
        <f t="shared" si="9"/>
        <v>2.2360679774997898</v>
      </c>
      <c r="G76" s="4">
        <f t="shared" si="9"/>
        <v>2</v>
      </c>
      <c r="H76" s="4">
        <f t="shared" si="9"/>
        <v>1.4142135623730951</v>
      </c>
      <c r="I76" s="4">
        <f t="shared" si="9"/>
        <v>1</v>
      </c>
      <c r="J76" s="4">
        <f t="shared" si="9"/>
        <v>0</v>
      </c>
      <c r="K76" s="4">
        <f t="shared" si="9"/>
        <v>0</v>
      </c>
      <c r="L76" s="4">
        <f t="shared" si="9"/>
        <v>0</v>
      </c>
    </row>
  </sheetData>
  <mergeCells count="8">
    <mergeCell ref="A11:L11"/>
    <mergeCell ref="A42:A44"/>
    <mergeCell ref="A1:B1"/>
    <mergeCell ref="C1:L1"/>
    <mergeCell ref="Z1:AA1"/>
    <mergeCell ref="A2:E2"/>
    <mergeCell ref="F2:K2"/>
    <mergeCell ref="A3:L3"/>
  </mergeCells>
  <pageMargins left="0.7" right="0.7" top="0.75" bottom="0.75" header="0.3" footer="0.3"/>
  <pageSetup paperSize="9"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FILTRAGEM G4+M5</vt:lpstr>
      <vt:lpstr>'FILTRAGEM G4+M5'!Print_Area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Bertomeu</dc:creator>
  <cp:lastModifiedBy>Jean Araujo</cp:lastModifiedBy>
  <cp:lastPrinted>2022-03-08T13:51:32Z</cp:lastPrinted>
  <dcterms:created xsi:type="dcterms:W3CDTF">2017-01-09T14:12:17Z</dcterms:created>
  <dcterms:modified xsi:type="dcterms:W3CDTF">2022-08-11T14:17:21Z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e">
    <vt:lpwstr>04/08/2020</vt:lpwstr>
  </property>
  <property fmtid="{D5CDD505-2E9C-101B-9397-08002B2CF9AE}" pid="3" name="Project Name">
    <vt:lpwstr>
    </vt:lpwstr>
  </property>
  <property fmtid="{D5CDD505-2E9C-101B-9397-08002B2CF9AE}" pid="4" name="ProjectNumber">
    <vt:lpwstr> </vt:lpwstr>
  </property>
</Properties>
</file>