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e\PJM\75SMART\"/>
    </mc:Choice>
  </mc:AlternateContent>
  <xr:revisionPtr revIDLastSave="0" documentId="13_ncr:1_{A0C39C8F-A29E-424E-AF2E-D51D3DD9A5BD}" xr6:coauthVersionLast="47" xr6:coauthVersionMax="47" xr10:uidLastSave="{00000000-0000-0000-0000-000000000000}"/>
  <bookViews>
    <workbookView xWindow="-120" yWindow="-120" windowWidth="29040" windowHeight="15840" xr2:uid="{2F80F69F-D4B0-40D3-BC18-AFA311F2C044}"/>
  </bookViews>
  <sheets>
    <sheet name="Estudo-Margem" sheetId="3" r:id="rId1"/>
    <sheet name="Planilha2" sheetId="2" r:id="rId2"/>
    <sheet name="Planilha1" sheetId="1" r:id="rId3"/>
  </sheets>
  <calcPr calcId="181029"/>
  <pivotCaches>
    <pivotCache cacheId="1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5" i="3" l="1"/>
  <c r="L54" i="3" s="1"/>
  <c r="L56" i="3" s="1"/>
  <c r="L57" i="3" s="1"/>
  <c r="I45" i="3"/>
  <c r="I48" i="3" s="1"/>
  <c r="I50" i="3" s="1"/>
  <c r="I51" i="3" s="1"/>
  <c r="F45" i="3"/>
  <c r="F60" i="3" s="1"/>
  <c r="F3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6" i="3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2" i="1"/>
  <c r="L60" i="3" l="1"/>
  <c r="L62" i="3" s="1"/>
  <c r="L63" i="3" s="1"/>
  <c r="L48" i="3"/>
  <c r="L50" i="3" s="1"/>
  <c r="L51" i="3" s="1"/>
  <c r="I60" i="3"/>
  <c r="I62" i="3" s="1"/>
  <c r="I63" i="3" s="1"/>
  <c r="I54" i="3"/>
  <c r="I56" i="3" s="1"/>
  <c r="I57" i="3" s="1"/>
  <c r="F48" i="3"/>
  <c r="F50" i="3" s="1"/>
  <c r="F51" i="3" s="1"/>
  <c r="F54" i="3"/>
  <c r="F56" i="3" s="1"/>
  <c r="F57" i="3" s="1"/>
  <c r="F62" i="3" l="1"/>
  <c r="F63" i="3" s="1"/>
</calcChain>
</file>

<file path=xl/sharedStrings.xml><?xml version="1.0" encoding="utf-8"?>
<sst xmlns="http://schemas.openxmlformats.org/spreadsheetml/2006/main" count="435" uniqueCount="86">
  <si>
    <t>Num. Pedido</t>
  </si>
  <si>
    <t>DT Emissao</t>
  </si>
  <si>
    <t>Cliente</t>
  </si>
  <si>
    <t>Loja</t>
  </si>
  <si>
    <t>Nome</t>
  </si>
  <si>
    <t>Item</t>
  </si>
  <si>
    <t>Produto</t>
  </si>
  <si>
    <t>Descricao</t>
  </si>
  <si>
    <t>Entrega</t>
  </si>
  <si>
    <t>Quantidade</t>
  </si>
  <si>
    <t>Qtd.Entregue</t>
  </si>
  <si>
    <t>Quant.Pendente</t>
  </si>
  <si>
    <t>Valor Total</t>
  </si>
  <si>
    <t>Grupo</t>
  </si>
  <si>
    <t>DINEPEL DISTRIBUIDORA NORDESTINA DE PECA</t>
  </si>
  <si>
    <t>02</t>
  </si>
  <si>
    <t>70E18/P37</t>
  </si>
  <si>
    <t>TOMADA DE FORCA - 70E18/P37</t>
  </si>
  <si>
    <t>TOMADA</t>
  </si>
  <si>
    <t>BASCOPRENS DISTRIBUIDORA DE EQUIPAMENTOS</t>
  </si>
  <si>
    <t>07</t>
  </si>
  <si>
    <t>FACCHINI S/A</t>
  </si>
  <si>
    <t>01</t>
  </si>
  <si>
    <t>C.N. DE A. REIS ME</t>
  </si>
  <si>
    <t>70E18/P13</t>
  </si>
  <si>
    <t>TOMADA DE FORCA - 70E18/P13</t>
  </si>
  <si>
    <t>SUGAI COMERCIAL EIRELI EPP</t>
  </si>
  <si>
    <t>SUGAI COMERCIO DE PECAS LTDA</t>
  </si>
  <si>
    <t>06</t>
  </si>
  <si>
    <t>R.R MORAES RIO PRETO LTDA.</t>
  </si>
  <si>
    <t>GMS AUTOPECAS DIESEL LTDA</t>
  </si>
  <si>
    <t>18</t>
  </si>
  <si>
    <t>CENTER PECAS FABBRI LTDA</t>
  </si>
  <si>
    <t>03</t>
  </si>
  <si>
    <t>DINATEC COMERCIO DE PECAS LTDA ME</t>
  </si>
  <si>
    <t>04</t>
  </si>
  <si>
    <t>JUSTARI EQUIPAMENTOS INDUSTRIAIS LTDA</t>
  </si>
  <si>
    <t>CASA DAS CARRETAS AUTO PECAS LTDA</t>
  </si>
  <si>
    <t>TECNICA BASCO EQUIPAMENTOS RODOVIARIOS L</t>
  </si>
  <si>
    <t>CSD CELICO METALURGICA</t>
  </si>
  <si>
    <t>AUTO PECAS E DISTRIBUIDORA MODELO LTDA</t>
  </si>
  <si>
    <t>VEDAFILTROS COMERCIO E SERVICOS LTDA.</t>
  </si>
  <si>
    <t>14</t>
  </si>
  <si>
    <t>MAUVTEC COMERCIO E SERVICOS HIDRULICOS E</t>
  </si>
  <si>
    <t>ROTASOL IMPLEMENTOS RODOVIARIOS LTDA ­ E</t>
  </si>
  <si>
    <t>SULSERV PECAS E SERVICOS LTDA.</t>
  </si>
  <si>
    <t>12</t>
  </si>
  <si>
    <t>19</t>
  </si>
  <si>
    <t>20</t>
  </si>
  <si>
    <t>ODAPEL-DISTRIBUIDORA DE AUTO PECAS LTDA</t>
  </si>
  <si>
    <t>ODAPEL DISTRIBUIDORA DE AUTO PECAS LTDA</t>
  </si>
  <si>
    <t>24</t>
  </si>
  <si>
    <t>PECAS HIDRAULICAS SAO FRANCISCO LTDA ME</t>
  </si>
  <si>
    <t>RODOTEC EQUIPAMENTOS RODOVIARIOS LTDA</t>
  </si>
  <si>
    <t>05</t>
  </si>
  <si>
    <t>HL&amp;C - PECAS E SERVICOS LTDA</t>
  </si>
  <si>
    <t>IRMAOS CLARA LTDA.</t>
  </si>
  <si>
    <t>BASCOPOLY IMPLEMENTOS E SERVICOS HIDRAUL</t>
  </si>
  <si>
    <t>BASCULAR PECAS E ACESSORIOS HIDRAULICOS</t>
  </si>
  <si>
    <t>13</t>
  </si>
  <si>
    <t>J R DA CUNHA AUTO PECAS</t>
  </si>
  <si>
    <t>PIPO COMERCIO DE PECAS E ROLAMENTOS LTDA</t>
  </si>
  <si>
    <t>Preço Unit.</t>
  </si>
  <si>
    <t>Rótulos de Linha</t>
  </si>
  <si>
    <t>Total Geral</t>
  </si>
  <si>
    <t>Soma de Quantidade</t>
  </si>
  <si>
    <t>Soma de Valor Total</t>
  </si>
  <si>
    <t>Preço Médio</t>
  </si>
  <si>
    <t>Diff.</t>
  </si>
  <si>
    <t>Margem Contribuição</t>
  </si>
  <si>
    <t>CPV (mar.2022)</t>
  </si>
  <si>
    <t>%Share</t>
  </si>
  <si>
    <t>Base: 01.Jan.2022 à 29.mar.2022</t>
  </si>
  <si>
    <t>Vendas Tomada 70E18/P37 E 70E18/P13</t>
  </si>
  <si>
    <t>Preço Liquído (estimado)</t>
  </si>
  <si>
    <t>%Impostos</t>
  </si>
  <si>
    <t>?</t>
  </si>
  <si>
    <t>Preço - Médio Ponderado</t>
  </si>
  <si>
    <t>Item: 70E18/P37 &amp; P13</t>
  </si>
  <si>
    <t>Base: 01.jan.22 - 29.mar.222</t>
  </si>
  <si>
    <t>Aumento Preço</t>
  </si>
  <si>
    <t>Condição 2:  17,08% Impostos</t>
  </si>
  <si>
    <t>Condição 3: 13,42% Impostos</t>
  </si>
  <si>
    <t>Condição 1:  20,43% Impostos</t>
  </si>
  <si>
    <t>Item: SMART 76</t>
  </si>
  <si>
    <t>Item: SMART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</si>
</sst>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1" applyFont="1"/>
    <xf numFmtId="44" fontId="0" fillId="0" borderId="0" xfId="0" applyNumberFormat="1"/>
    <xf numFmtId="9" fontId="0" fillId="0" borderId="0" xfId="2" applyFont="1"/>
    <xf numFmtId="44" fontId="0" fillId="0" borderId="1" xfId="0" applyNumberFormat="1" applyBorder="1"/>
    <xf numFmtId="44" fontId="2" fillId="0" borderId="1" xfId="0" applyNumberFormat="1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0" fillId="0" borderId="0" xfId="0" applyBorder="1"/>
    <xf numFmtId="44" fontId="0" fillId="0" borderId="0" xfId="1" applyFont="1" applyBorder="1"/>
    <xf numFmtId="44" fontId="0" fillId="0" borderId="0" xfId="0" applyNumberFormat="1" applyBorder="1"/>
    <xf numFmtId="0" fontId="0" fillId="0" borderId="2" xfId="0" applyBorder="1"/>
    <xf numFmtId="44" fontId="0" fillId="0" borderId="2" xfId="1" applyFont="1" applyBorder="1"/>
    <xf numFmtId="44" fontId="0" fillId="0" borderId="2" xfId="0" applyNumberFormat="1" applyBorder="1"/>
    <xf numFmtId="0" fontId="2" fillId="0" borderId="0" xfId="0" applyFont="1"/>
    <xf numFmtId="44" fontId="2" fillId="0" borderId="0" xfId="1" applyFont="1"/>
    <xf numFmtId="9" fontId="0" fillId="0" borderId="0" xfId="2" applyFont="1" applyBorder="1"/>
    <xf numFmtId="9" fontId="0" fillId="0" borderId="2" xfId="2" applyFont="1" applyBorder="1"/>
    <xf numFmtId="9" fontId="2" fillId="3" borderId="1" xfId="2" applyFont="1" applyFill="1" applyBorder="1"/>
    <xf numFmtId="44" fontId="2" fillId="2" borderId="3" xfId="0" applyNumberFormat="1" applyFont="1" applyFill="1" applyBorder="1"/>
    <xf numFmtId="44" fontId="0" fillId="2" borderId="1" xfId="1" applyFont="1" applyFill="1" applyBorder="1"/>
    <xf numFmtId="0" fontId="0" fillId="0" borderId="1" xfId="0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2" xfId="0" applyNumberFormat="1" applyBorder="1" applyAlignment="1">
      <alignment horizontal="center"/>
    </xf>
    <xf numFmtId="10" fontId="2" fillId="2" borderId="1" xfId="2" applyNumberFormat="1" applyFont="1" applyFill="1" applyBorder="1"/>
    <xf numFmtId="10" fontId="2" fillId="4" borderId="1" xfId="2" applyNumberFormat="1" applyFont="1" applyFill="1" applyBorder="1"/>
    <xf numFmtId="0" fontId="0" fillId="0" borderId="0" xfId="0" applyAlignment="1">
      <alignment horizontal="right"/>
    </xf>
    <xf numFmtId="9" fontId="0" fillId="0" borderId="1" xfId="2" applyFont="1" applyBorder="1"/>
    <xf numFmtId="0" fontId="2" fillId="5" borderId="0" xfId="0" applyFont="1" applyFill="1"/>
    <xf numFmtId="0" fontId="2" fillId="6" borderId="0" xfId="0" applyFont="1" applyFill="1"/>
    <xf numFmtId="0" fontId="3" fillId="0" borderId="0" xfId="0" applyFont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3</xdr:row>
      <xdr:rowOff>161925</xdr:rowOff>
    </xdr:from>
    <xdr:to>
      <xdr:col>24</xdr:col>
      <xdr:colOff>46132</xdr:colOff>
      <xdr:row>24</xdr:row>
      <xdr:rowOff>37615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F946EB7-C2B6-4755-8702-C67977142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0" y="733425"/>
          <a:ext cx="11942857" cy="387619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o" refreshedDate="44649.55564791667" createdVersion="7" refreshedVersion="7" minRefreshableVersion="3" recordCount="53" xr:uid="{8E822CEE-EB51-46D8-B9DC-26458987972B}">
  <cacheSource type="worksheet">
    <worksheetSource ref="A1:O54" sheet="Planilha1"/>
  </cacheSource>
  <cacheFields count="15">
    <cacheField name="Num. Pedido" numFmtId="0">
      <sharedItems containsSemiMixedTypes="0" containsString="0" containsNumber="1" containsInteger="1" minValue="14885" maxValue="16173"/>
    </cacheField>
    <cacheField name="DT Emissao" numFmtId="0">
      <sharedItems containsSemiMixedTypes="0" containsString="0" containsNumber="1" containsInteger="1" minValue="44567" maxValue="44648"/>
    </cacheField>
    <cacheField name="Cliente" numFmtId="0">
      <sharedItems containsSemiMixedTypes="0" containsString="0" containsNumber="1" containsInteger="1" minValue="2166929" maxValue="93117240"/>
    </cacheField>
    <cacheField name="Loja" numFmtId="0">
      <sharedItems containsSemiMixedTypes="0" containsString="0" containsNumber="1" containsInteger="1" minValue="1" maxValue="10"/>
    </cacheField>
    <cacheField name="Nome" numFmtId="0">
      <sharedItems count="29">
        <s v="DINEPEL DISTRIBUIDORA NORDESTINA DE PECA"/>
        <s v="BASCOPRENS DISTRIBUIDORA DE EQUIPAMENTOS"/>
        <s v="FACCHINI S/A"/>
        <s v="C.N. DE A. REIS ME"/>
        <s v="SUGAI COMERCIAL EIRELI EPP"/>
        <s v="SUGAI COMERCIO DE PECAS LTDA"/>
        <s v="R.R MORAES RIO PRETO LTDA."/>
        <s v="GMS AUTOPECAS DIESEL LTDA"/>
        <s v="CENTER PECAS FABBRI LTDA"/>
        <s v="DINATEC COMERCIO DE PECAS LTDA ME"/>
        <s v="JUSTARI EQUIPAMENTOS INDUSTRIAIS LTDA"/>
        <s v="CASA DAS CARRETAS AUTO PECAS LTDA"/>
        <s v="TECNICA BASCO EQUIPAMENTOS RODOVIARIOS L"/>
        <s v="CSD CELICO METALURGICA"/>
        <s v="AUTO PECAS E DISTRIBUIDORA MODELO LTDA"/>
        <s v="VEDAFILTROS COMERCIO E SERVICOS LTDA."/>
        <s v="MAUVTEC COMERCIO E SERVICOS HIDRULICOS E"/>
        <s v="ROTASOL IMPLEMENTOS RODOVIARIOS LTDA ­ E"/>
        <s v="SULSERV PECAS E SERVICOS LTDA."/>
        <s v="ODAPEL-DISTRIBUIDORA DE AUTO PECAS LTDA"/>
        <s v="ODAPEL DISTRIBUIDORA DE AUTO PECAS LTDA"/>
        <s v="PECAS HIDRAULICAS SAO FRANCISCO LTDA ME"/>
        <s v="RODOTEC EQUIPAMENTOS RODOVIARIOS LTDA"/>
        <s v="HL&amp;C - PECAS E SERVICOS LTDA"/>
        <s v="IRMAOS CLARA LTDA."/>
        <s v="BASCOPOLY IMPLEMENTOS E SERVICOS HIDRAUL"/>
        <s v="BASCULAR PECAS E ACESSORIOS HIDRAULICOS"/>
        <s v="J R DA CUNHA AUTO PECAS"/>
        <s v="PIPO COMERCIO DE PECAS E ROLAMENTOS LTDA"/>
      </sharedItems>
    </cacheField>
    <cacheField name="Item" numFmtId="0">
      <sharedItems/>
    </cacheField>
    <cacheField name="Produto" numFmtId="0">
      <sharedItems/>
    </cacheField>
    <cacheField name="Descricao" numFmtId="0">
      <sharedItems/>
    </cacheField>
    <cacheField name="Entrega" numFmtId="0">
      <sharedItems containsSemiMixedTypes="0" containsString="0" containsNumber="1" containsInteger="1" minValue="44568" maxValue="44701"/>
    </cacheField>
    <cacheField name="Quantidade" numFmtId="0">
      <sharedItems containsSemiMixedTypes="0" containsString="0" containsNumber="1" containsInteger="1" minValue="1" maxValue="40"/>
    </cacheField>
    <cacheField name="Qtd.Entregue" numFmtId="0">
      <sharedItems containsSemiMixedTypes="0" containsString="0" containsNumber="1" containsInteger="1" minValue="0" maxValue="30"/>
    </cacheField>
    <cacheField name="Quant.Pendente" numFmtId="0">
      <sharedItems containsSemiMixedTypes="0" containsString="0" containsNumber="1" containsInteger="1" minValue="0" maxValue="40"/>
    </cacheField>
    <cacheField name="Valor Total" numFmtId="0">
      <sharedItems containsSemiMixedTypes="0" containsString="0" containsNumber="1" containsInteger="1" minValue="854" maxValue="35520"/>
    </cacheField>
    <cacheField name="Grupo" numFmtId="0">
      <sharedItems/>
    </cacheField>
    <cacheField name="Preço Unit." numFmtId="0">
      <sharedItems containsSemiMixedTypes="0" containsString="0" containsNumber="1" containsInteger="1" minValue="772" maxValue="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n v="14885"/>
    <n v="44567"/>
    <n v="2446164"/>
    <n v="1"/>
    <x v="0"/>
    <s v="02"/>
    <s v="70E18/P37"/>
    <s v="TOMADA DE FORCA - 70E18/P37"/>
    <n v="44586"/>
    <n v="2"/>
    <n v="2"/>
    <n v="0"/>
    <n v="1808"/>
    <s v="TOMADA"/>
    <n v="904"/>
  </r>
  <r>
    <n v="14936"/>
    <n v="44568"/>
    <n v="43904513"/>
    <n v="1"/>
    <x v="1"/>
    <s v="07"/>
    <s v="70E18/P37"/>
    <s v="TOMADA DE FORCA - 70E18/P37"/>
    <n v="44568"/>
    <n v="2"/>
    <n v="2"/>
    <n v="0"/>
    <n v="1886"/>
    <s v="TOMADA"/>
    <n v="943"/>
  </r>
  <r>
    <n v="14982"/>
    <n v="44573"/>
    <n v="3509978"/>
    <n v="3"/>
    <x v="2"/>
    <s v="01"/>
    <s v="70E18/P37"/>
    <s v="TOMADA DE FORCA - 70E18/P37"/>
    <n v="44592"/>
    <n v="20"/>
    <n v="20"/>
    <n v="0"/>
    <n v="15440"/>
    <s v="TOMADA"/>
    <n v="772"/>
  </r>
  <r>
    <n v="14982"/>
    <n v="44573"/>
    <n v="3509978"/>
    <n v="3"/>
    <x v="2"/>
    <s v="02"/>
    <s v="70E18/P37"/>
    <s v="TOMADA DE FORCA - 70E18/P37"/>
    <n v="44606"/>
    <n v="30"/>
    <n v="30"/>
    <n v="0"/>
    <n v="23160"/>
    <s v="TOMADA"/>
    <n v="772"/>
  </r>
  <r>
    <n v="14986"/>
    <n v="44573"/>
    <n v="15201495"/>
    <n v="1"/>
    <x v="3"/>
    <s v="01"/>
    <s v="70E18/P37"/>
    <s v="TOMADA DE FORCA - 70E18/P37"/>
    <n v="44592"/>
    <n v="1"/>
    <n v="1"/>
    <n v="0"/>
    <n v="904"/>
    <s v="TOMADA"/>
    <n v="904"/>
  </r>
  <r>
    <n v="14986"/>
    <n v="44573"/>
    <n v="15201495"/>
    <n v="1"/>
    <x v="3"/>
    <s v="02"/>
    <s v="70E18/P13"/>
    <s v="TOMADA DE FORCA - 70E18/P13"/>
    <n v="44592"/>
    <n v="1"/>
    <n v="1"/>
    <n v="0"/>
    <n v="904"/>
    <s v="TOMADA"/>
    <n v="904"/>
  </r>
  <r>
    <n v="15103"/>
    <n v="44581"/>
    <n v="26263555"/>
    <n v="1"/>
    <x v="4"/>
    <s v="02"/>
    <s v="70E18/P13"/>
    <s v="TOMADA DE FORCA - 70E18/P13"/>
    <n v="44616"/>
    <n v="1"/>
    <n v="1"/>
    <n v="0"/>
    <n v="943"/>
    <s v="TOMADA"/>
    <n v="943"/>
  </r>
  <r>
    <n v="15104"/>
    <n v="44581"/>
    <n v="3481699"/>
    <n v="1"/>
    <x v="5"/>
    <s v="06"/>
    <s v="70E18/P13"/>
    <s v="TOMADA DE FORCA - 70E18/P13"/>
    <n v="44616"/>
    <n v="1"/>
    <n v="1"/>
    <n v="0"/>
    <n v="943"/>
    <s v="TOMADA"/>
    <n v="943"/>
  </r>
  <r>
    <n v="15133"/>
    <n v="44582"/>
    <n v="74225426"/>
    <n v="1"/>
    <x v="6"/>
    <s v="01"/>
    <s v="70E18/P13"/>
    <s v="TOMADA DE FORCA - 70E18/P13"/>
    <n v="44592"/>
    <n v="1"/>
    <n v="1"/>
    <n v="0"/>
    <n v="943"/>
    <s v="TOMADA"/>
    <n v="943"/>
  </r>
  <r>
    <n v="15161"/>
    <n v="44585"/>
    <n v="40912359"/>
    <n v="1"/>
    <x v="7"/>
    <s v="18"/>
    <s v="70E18/P37"/>
    <s v="TOMADA DE FORCA - 70E18/P37"/>
    <n v="44598"/>
    <n v="2"/>
    <n v="2"/>
    <n v="0"/>
    <n v="1708"/>
    <s v="TOMADA"/>
    <n v="854"/>
  </r>
  <r>
    <n v="15191"/>
    <n v="44586"/>
    <n v="56908650"/>
    <n v="2"/>
    <x v="8"/>
    <s v="03"/>
    <s v="70E18/P37"/>
    <s v="TOMADA DE FORCA - 70E18/P37"/>
    <n v="44608"/>
    <n v="6"/>
    <n v="6"/>
    <n v="0"/>
    <n v="5658"/>
    <s v="TOMADA"/>
    <n v="943"/>
  </r>
  <r>
    <n v="15203"/>
    <n v="44586"/>
    <n v="12328385"/>
    <n v="1"/>
    <x v="9"/>
    <s v="01"/>
    <s v="70E18/P13"/>
    <s v="TOMADA DE FORCA - 70E18/P13"/>
    <n v="44600"/>
    <n v="3"/>
    <n v="3"/>
    <n v="0"/>
    <n v="2712"/>
    <s v="TOMADA"/>
    <n v="904"/>
  </r>
  <r>
    <n v="15203"/>
    <n v="44586"/>
    <n v="12328385"/>
    <n v="1"/>
    <x v="9"/>
    <s v="02"/>
    <s v="70E18/P37"/>
    <s v="TOMADA DE FORCA - 70E18/P37"/>
    <n v="44600"/>
    <n v="4"/>
    <n v="4"/>
    <n v="0"/>
    <n v="3616"/>
    <s v="TOMADA"/>
    <n v="904"/>
  </r>
  <r>
    <n v="15209"/>
    <n v="44586"/>
    <n v="3509978"/>
    <n v="3"/>
    <x v="2"/>
    <s v="03"/>
    <s v="70E18/P37"/>
    <s v="TOMADA DE FORCA - 70E18/P37"/>
    <n v="44614"/>
    <n v="30"/>
    <n v="30"/>
    <n v="0"/>
    <n v="26640"/>
    <s v="TOMADA"/>
    <n v="888"/>
  </r>
  <r>
    <n v="15209"/>
    <n v="44586"/>
    <n v="3509978"/>
    <n v="3"/>
    <x v="2"/>
    <s v="04"/>
    <s v="70E18/P37"/>
    <s v="TOMADA DE FORCA - 70E18/P37"/>
    <n v="44621"/>
    <n v="30"/>
    <n v="30"/>
    <n v="0"/>
    <n v="26640"/>
    <s v="TOMADA"/>
    <n v="888"/>
  </r>
  <r>
    <n v="15225"/>
    <n v="44587"/>
    <n v="54395538"/>
    <n v="1"/>
    <x v="10"/>
    <s v="01"/>
    <s v="70E18/P37"/>
    <s v="TOMADA DE FORCA - 70E18/P37"/>
    <n v="44615"/>
    <n v="15"/>
    <n v="15"/>
    <n v="0"/>
    <n v="14145"/>
    <s v="TOMADA"/>
    <n v="943"/>
  </r>
  <r>
    <n v="15247"/>
    <n v="44588"/>
    <n v="3509978"/>
    <n v="3"/>
    <x v="2"/>
    <s v="01"/>
    <s v="70E18/P37"/>
    <s v="TOMADA DE FORCA - 70E18/P37"/>
    <n v="44609"/>
    <n v="20"/>
    <n v="20"/>
    <n v="0"/>
    <n v="17760"/>
    <s v="TOMADA"/>
    <n v="888"/>
  </r>
  <r>
    <n v="15247"/>
    <n v="44588"/>
    <n v="3509978"/>
    <n v="3"/>
    <x v="2"/>
    <s v="02"/>
    <s v="70E18/P37"/>
    <s v="TOMADA DE FORCA - 70E18/P37"/>
    <n v="44628"/>
    <n v="30"/>
    <n v="30"/>
    <n v="0"/>
    <n v="26640"/>
    <s v="TOMADA"/>
    <n v="888"/>
  </r>
  <r>
    <n v="15347"/>
    <n v="44595"/>
    <n v="3509978"/>
    <n v="1"/>
    <x v="2"/>
    <s v="02"/>
    <s v="70E18/P37"/>
    <s v="TOMADA DE FORCA - 70E18/P37"/>
    <n v="44610"/>
    <n v="6"/>
    <n v="6"/>
    <n v="0"/>
    <n v="5328"/>
    <s v="TOMADA"/>
    <n v="888"/>
  </r>
  <r>
    <n v="15353"/>
    <n v="44595"/>
    <n v="36870095"/>
    <n v="1"/>
    <x v="11"/>
    <s v="03"/>
    <s v="70E18/P37"/>
    <s v="TOMADA DE FORCA - 70E18/P37"/>
    <n v="44616"/>
    <n v="4"/>
    <n v="4"/>
    <n v="0"/>
    <n v="3416"/>
    <s v="TOMADA"/>
    <n v="854"/>
  </r>
  <r>
    <n v="15374"/>
    <n v="44596"/>
    <n v="54763255"/>
    <n v="1"/>
    <x v="12"/>
    <s v="01"/>
    <s v="70E18/P37"/>
    <s v="TOMADA DE FORCA - 70E18/P37"/>
    <n v="44624"/>
    <n v="5"/>
    <n v="5"/>
    <n v="0"/>
    <n v="4715"/>
    <s v="TOMADA"/>
    <n v="943"/>
  </r>
  <r>
    <n v="15421"/>
    <n v="44600"/>
    <n v="7621243"/>
    <n v="1"/>
    <x v="13"/>
    <s v="02"/>
    <s v="70E18/P37"/>
    <s v="TOMADA DE FORCA - 70E18/P37"/>
    <n v="44614"/>
    <n v="1"/>
    <n v="1"/>
    <n v="0"/>
    <n v="995"/>
    <s v="TOMADA"/>
    <n v="995"/>
  </r>
  <r>
    <n v="15581"/>
    <n v="44609"/>
    <n v="3608668"/>
    <n v="1"/>
    <x v="14"/>
    <s v="04"/>
    <s v="70E18/P13"/>
    <s v="TOMADA DE FORCA - 70E18/P13"/>
    <n v="44636"/>
    <n v="2"/>
    <n v="2"/>
    <n v="0"/>
    <n v="1808"/>
    <s v="TOMADA"/>
    <n v="904"/>
  </r>
  <r>
    <n v="15585"/>
    <n v="44610"/>
    <n v="3608668"/>
    <n v="4"/>
    <x v="14"/>
    <s v="06"/>
    <s v="70E18/P13"/>
    <s v="TOMADA DE FORCA - 70E18/P13"/>
    <n v="44636"/>
    <n v="1"/>
    <n v="1"/>
    <n v="0"/>
    <n v="904"/>
    <s v="TOMADA"/>
    <n v="904"/>
  </r>
  <r>
    <n v="15586"/>
    <n v="44610"/>
    <n v="7621243"/>
    <n v="1"/>
    <x v="13"/>
    <s v="01"/>
    <s v="70E18/P37"/>
    <s v="TOMADA DE FORCA - 70E18/P37"/>
    <n v="44630"/>
    <n v="1"/>
    <n v="1"/>
    <n v="0"/>
    <n v="995"/>
    <s v="TOMADA"/>
    <n v="995"/>
  </r>
  <r>
    <n v="15617"/>
    <n v="44613"/>
    <n v="2861643"/>
    <n v="1"/>
    <x v="15"/>
    <s v="14"/>
    <s v="70E18/P37"/>
    <s v="TOMADA DE FORCA - 70E18/P37"/>
    <n v="44641"/>
    <n v="1"/>
    <n v="1"/>
    <n v="0"/>
    <n v="904"/>
    <s v="TOMADA"/>
    <n v="904"/>
  </r>
  <r>
    <n v="15619"/>
    <n v="44613"/>
    <n v="27384260"/>
    <n v="1"/>
    <x v="16"/>
    <s v="14"/>
    <s v="70E18/P37"/>
    <s v="TOMADA DE FORCA - 70E18/P37"/>
    <n v="44661"/>
    <n v="4"/>
    <n v="0"/>
    <n v="4"/>
    <n v="3560"/>
    <s v="TOMADA"/>
    <n v="890"/>
  </r>
  <r>
    <n v="15665"/>
    <n v="44616"/>
    <n v="3441355"/>
    <n v="1"/>
    <x v="17"/>
    <s v="01"/>
    <s v="70E18/P37"/>
    <s v="TOMADA DE FORCA - 70E18/P37"/>
    <n v="44624"/>
    <n v="1"/>
    <n v="1"/>
    <n v="0"/>
    <n v="904"/>
    <s v="TOMADA"/>
    <n v="904"/>
  </r>
  <r>
    <n v="15667"/>
    <n v="44616"/>
    <n v="2446164"/>
    <n v="1"/>
    <x v="0"/>
    <s v="04"/>
    <s v="70E18/P13"/>
    <s v="TOMADA DE FORCA - 70E18/P13"/>
    <n v="44701"/>
    <n v="1"/>
    <n v="1"/>
    <n v="0"/>
    <n v="904"/>
    <s v="TOMADA"/>
    <n v="904"/>
  </r>
  <r>
    <n v="15684"/>
    <n v="44616"/>
    <n v="93117240"/>
    <n v="1"/>
    <x v="18"/>
    <s v="12"/>
    <s v="70E18/P37"/>
    <s v="TOMADA DE FORCA - 70E18/P37"/>
    <n v="44678"/>
    <n v="5"/>
    <n v="5"/>
    <n v="0"/>
    <n v="4450"/>
    <s v="TOMADA"/>
    <n v="890"/>
  </r>
  <r>
    <n v="15684"/>
    <n v="44616"/>
    <n v="93117240"/>
    <n v="1"/>
    <x v="18"/>
    <s v="19"/>
    <s v="70E18/P13"/>
    <s v="TOMADA DE FORCA - 70E18/P13"/>
    <n v="44678"/>
    <n v="4"/>
    <n v="4"/>
    <n v="0"/>
    <n v="3560"/>
    <s v="TOMADA"/>
    <n v="890"/>
  </r>
  <r>
    <n v="15684"/>
    <n v="44616"/>
    <n v="93117240"/>
    <n v="1"/>
    <x v="18"/>
    <s v="20"/>
    <s v="70E18/P37"/>
    <s v="TOMADA DE FORCA - 70E18/P37"/>
    <n v="44678"/>
    <n v="5"/>
    <n v="5"/>
    <n v="0"/>
    <n v="4450"/>
    <s v="TOMADA"/>
    <n v="890"/>
  </r>
  <r>
    <n v="15685"/>
    <n v="44616"/>
    <n v="61123543"/>
    <n v="10"/>
    <x v="19"/>
    <s v="07"/>
    <s v="70E18/P13"/>
    <s v="TOMADA DE FORCA - 70E18/P13"/>
    <n v="44678"/>
    <n v="1"/>
    <n v="0"/>
    <n v="1"/>
    <n v="854"/>
    <s v="TOMADA"/>
    <n v="854"/>
  </r>
  <r>
    <n v="15688"/>
    <n v="44616"/>
    <n v="61123543"/>
    <n v="1"/>
    <x v="20"/>
    <s v="24"/>
    <s v="70E18/P13"/>
    <s v="TOMADA DE FORCA - 70E18/P13"/>
    <n v="44678"/>
    <n v="1"/>
    <n v="0"/>
    <n v="1"/>
    <n v="890"/>
    <s v="TOMADA"/>
    <n v="890"/>
  </r>
  <r>
    <n v="15735"/>
    <n v="44620"/>
    <n v="16779374"/>
    <n v="1"/>
    <x v="21"/>
    <s v="01"/>
    <s v="70E18/P37"/>
    <s v="TOMADA DE FORCA - 70E18/P37"/>
    <n v="44641"/>
    <n v="2"/>
    <n v="0"/>
    <n v="2"/>
    <n v="1808"/>
    <s v="TOMADA"/>
    <n v="904"/>
  </r>
  <r>
    <n v="15735"/>
    <n v="44620"/>
    <n v="16779374"/>
    <n v="1"/>
    <x v="21"/>
    <s v="02"/>
    <s v="70E18/P13"/>
    <s v="TOMADA DE FORCA - 70E18/P13"/>
    <n v="44641"/>
    <n v="1"/>
    <n v="0"/>
    <n v="1"/>
    <n v="904"/>
    <s v="TOMADA"/>
    <n v="904"/>
  </r>
  <r>
    <n v="15749"/>
    <n v="44621"/>
    <n v="7621243"/>
    <n v="1"/>
    <x v="13"/>
    <s v="01"/>
    <s v="70E18/P37"/>
    <s v="TOMADA DE FORCA - 70E18/P37"/>
    <n v="44631"/>
    <n v="2"/>
    <n v="2"/>
    <n v="0"/>
    <n v="1990"/>
    <s v="TOMADA"/>
    <n v="995"/>
  </r>
  <r>
    <n v="15790"/>
    <n v="44624"/>
    <n v="54763255"/>
    <n v="1"/>
    <x v="12"/>
    <s v="02"/>
    <s v="70E18/P37"/>
    <s v="TOMADA DE FORCA - 70E18/P37"/>
    <n v="44637"/>
    <n v="5"/>
    <n v="5"/>
    <n v="0"/>
    <n v="4715"/>
    <s v="TOMADA"/>
    <n v="943"/>
  </r>
  <r>
    <n v="15798"/>
    <n v="44624"/>
    <n v="5039974"/>
    <n v="1"/>
    <x v="22"/>
    <s v="01"/>
    <s v="70E18/P37"/>
    <s v="TOMADA DE FORCA - 70E18/P37"/>
    <n v="44644"/>
    <n v="1"/>
    <n v="1"/>
    <n v="0"/>
    <n v="904"/>
    <s v="TOMADA"/>
    <n v="904"/>
  </r>
  <r>
    <n v="15813"/>
    <n v="44627"/>
    <n v="56908650"/>
    <n v="2"/>
    <x v="8"/>
    <s v="05"/>
    <s v="70E18/P13"/>
    <s v="TOMADA DE FORCA - 70E18/P13"/>
    <n v="44680"/>
    <n v="3"/>
    <n v="0"/>
    <n v="3"/>
    <n v="2829"/>
    <s v="TOMADA"/>
    <n v="943"/>
  </r>
  <r>
    <n v="15832"/>
    <n v="44628"/>
    <n v="3509978"/>
    <n v="3"/>
    <x v="2"/>
    <s v="01"/>
    <s v="70E18/P37"/>
    <s v="TOMADA DE FORCA - 70E18/P37"/>
    <n v="44656"/>
    <n v="30"/>
    <n v="0"/>
    <n v="30"/>
    <n v="26640"/>
    <s v="TOMADA"/>
    <n v="888"/>
  </r>
  <r>
    <n v="15832"/>
    <n v="44628"/>
    <n v="3509978"/>
    <n v="3"/>
    <x v="2"/>
    <s v="02"/>
    <s v="70E18/P37"/>
    <s v="TOMADA DE FORCA - 70E18/P37"/>
    <n v="44670"/>
    <n v="40"/>
    <n v="0"/>
    <n v="40"/>
    <n v="35520"/>
    <s v="TOMADA"/>
    <n v="888"/>
  </r>
  <r>
    <n v="15914"/>
    <n v="44634"/>
    <n v="29000102"/>
    <n v="1"/>
    <x v="23"/>
    <s v="03"/>
    <s v="70E18/P37"/>
    <s v="TOMADA DE FORCA - 70E18/P37"/>
    <n v="44642"/>
    <n v="1"/>
    <n v="1"/>
    <n v="0"/>
    <n v="943"/>
    <s v="TOMADA"/>
    <n v="943"/>
  </r>
  <r>
    <n v="15939"/>
    <n v="44635"/>
    <n v="27582444"/>
    <n v="1"/>
    <x v="24"/>
    <s v="01"/>
    <s v="70E18/P37"/>
    <s v="TOMADA DE FORCA - 70E18/P37"/>
    <n v="44644"/>
    <n v="1"/>
    <n v="1"/>
    <n v="0"/>
    <n v="910"/>
    <s v="TOMADA"/>
    <n v="910"/>
  </r>
  <r>
    <n v="15951"/>
    <n v="44635"/>
    <n v="41069737"/>
    <n v="1"/>
    <x v="25"/>
    <s v="01"/>
    <s v="70E18/P37"/>
    <s v="TOMADA DE FORCA - 70E18/P37"/>
    <n v="44644"/>
    <n v="1"/>
    <n v="1"/>
    <n v="0"/>
    <n v="943"/>
    <s v="TOMADA"/>
    <n v="943"/>
  </r>
  <r>
    <n v="15993"/>
    <n v="44637"/>
    <n v="43904513"/>
    <n v="1"/>
    <x v="1"/>
    <s v="18"/>
    <s v="70E18/P13"/>
    <s v="TOMADA DE FORCA - 70E18/P13"/>
    <n v="44697"/>
    <n v="3"/>
    <n v="0"/>
    <n v="3"/>
    <n v="2829"/>
    <s v="TOMADA"/>
    <n v="943"/>
  </r>
  <r>
    <n v="15994"/>
    <n v="44637"/>
    <n v="54395538"/>
    <n v="1"/>
    <x v="10"/>
    <s v="01"/>
    <s v="70E18/P37"/>
    <s v="TOMADA DE FORCA - 70E18/P37"/>
    <n v="44669"/>
    <n v="10"/>
    <n v="10"/>
    <n v="0"/>
    <n v="9430"/>
    <s v="TOMADA"/>
    <n v="943"/>
  </r>
  <r>
    <n v="16010"/>
    <n v="44638"/>
    <n v="54763255"/>
    <n v="1"/>
    <x v="12"/>
    <s v="01"/>
    <s v="70E18/P37"/>
    <s v="TOMADA DE FORCA - 70E18/P37"/>
    <n v="44678"/>
    <n v="6"/>
    <n v="0"/>
    <n v="6"/>
    <n v="5658"/>
    <s v="TOMADA"/>
    <n v="943"/>
  </r>
  <r>
    <n v="16037"/>
    <n v="44641"/>
    <n v="2166929"/>
    <n v="5"/>
    <x v="26"/>
    <s v="04"/>
    <s v="70E18/P37"/>
    <s v="TOMADA DE FORCA - 70E18/P37"/>
    <n v="44667"/>
    <n v="2"/>
    <n v="2"/>
    <n v="0"/>
    <n v="1780"/>
    <s v="TOMADA"/>
    <n v="890"/>
  </r>
  <r>
    <n v="16069"/>
    <n v="44642"/>
    <n v="36870095"/>
    <n v="1"/>
    <x v="11"/>
    <s v="13"/>
    <s v="70E18/P13"/>
    <s v="TOMADA DE FORCA - 70E18/P13"/>
    <n v="44701"/>
    <n v="2"/>
    <n v="0"/>
    <n v="2"/>
    <n v="1708"/>
    <s v="TOMADA"/>
    <n v="854"/>
  </r>
  <r>
    <n v="16105"/>
    <n v="44644"/>
    <n v="3509978"/>
    <n v="1"/>
    <x v="2"/>
    <s v="01"/>
    <s v="70E18/P37"/>
    <s v="TOMADA DE FORCA - 70E18/P37"/>
    <n v="44657"/>
    <n v="5"/>
    <n v="0"/>
    <n v="5"/>
    <n v="4440"/>
    <s v="TOMADA"/>
    <n v="888"/>
  </r>
  <r>
    <n v="16171"/>
    <n v="44648"/>
    <n v="3819459"/>
    <n v="1"/>
    <x v="27"/>
    <s v="03"/>
    <s v="70E18/P37"/>
    <s v="TOMADA DE FORCA - 70E18/P37"/>
    <n v="44663"/>
    <n v="1"/>
    <n v="0"/>
    <n v="1"/>
    <n v="943"/>
    <s v="TOMADA"/>
    <n v="943"/>
  </r>
  <r>
    <n v="16173"/>
    <n v="44648"/>
    <n v="56761745"/>
    <n v="1"/>
    <x v="28"/>
    <s v="03"/>
    <s v="70E18/P37"/>
    <s v="TOMADA DE FORCA - 70E18/P37"/>
    <n v="44687"/>
    <n v="1"/>
    <n v="0"/>
    <n v="1"/>
    <n v="943"/>
    <s v="TOMADA"/>
    <n v="9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FFDEA8-BB81-4995-BEC1-79291B05BFCF}" name="Tabela dinâmica3" cacheId="1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33" firstHeaderRow="0" firstDataRow="1" firstDataCol="1"/>
  <pivotFields count="15">
    <pivotField showAll="0"/>
    <pivotField showAll="0"/>
    <pivotField showAll="0"/>
    <pivotField showAll="0"/>
    <pivotField axis="axisRow" showAll="0" sortType="descending">
      <items count="30">
        <item x="14"/>
        <item x="25"/>
        <item x="1"/>
        <item x="26"/>
        <item x="3"/>
        <item x="11"/>
        <item x="8"/>
        <item x="13"/>
        <item x="9"/>
        <item x="0"/>
        <item x="2"/>
        <item x="7"/>
        <item x="23"/>
        <item x="24"/>
        <item x="27"/>
        <item x="10"/>
        <item x="16"/>
        <item x="20"/>
        <item x="19"/>
        <item x="21"/>
        <item x="28"/>
        <item x="6"/>
        <item x="22"/>
        <item x="17"/>
        <item x="4"/>
        <item x="5"/>
        <item x="18"/>
        <item x="12"/>
        <item x="1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</pivotFields>
  <rowFields count="1">
    <field x="4"/>
  </rowFields>
  <rowItems count="30">
    <i>
      <x v="10"/>
    </i>
    <i>
      <x v="15"/>
    </i>
    <i>
      <x v="27"/>
    </i>
    <i>
      <x v="26"/>
    </i>
    <i>
      <x v="6"/>
    </i>
    <i>
      <x v="8"/>
    </i>
    <i>
      <x v="5"/>
    </i>
    <i>
      <x v="2"/>
    </i>
    <i>
      <x v="7"/>
    </i>
    <i>
      <x v="16"/>
    </i>
    <i>
      <x v="19"/>
    </i>
    <i>
      <x v="9"/>
    </i>
    <i>
      <x/>
    </i>
    <i>
      <x v="4"/>
    </i>
    <i>
      <x v="3"/>
    </i>
    <i>
      <x v="11"/>
    </i>
    <i>
      <x v="24"/>
    </i>
    <i>
      <x v="1"/>
    </i>
    <i>
      <x v="25"/>
    </i>
    <i>
      <x v="20"/>
    </i>
    <i>
      <x v="12"/>
    </i>
    <i>
      <x v="21"/>
    </i>
    <i>
      <x v="14"/>
    </i>
    <i>
      <x v="13"/>
    </i>
    <i>
      <x v="28"/>
    </i>
    <i>
      <x v="22"/>
    </i>
    <i>
      <x v="23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Soma de Quantidade" fld="9" baseField="0" baseItem="0"/>
    <dataField name="Soma de Valor Total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CA2C9-A81B-42AE-BED0-11C3088E8B46}">
  <dimension ref="C2:L6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3" sqref="O3"/>
    </sheetView>
  </sheetViews>
  <sheetFormatPr defaultRowHeight="15" x14ac:dyDescent="0.25"/>
  <cols>
    <col min="3" max="3" width="45.42578125" bestFit="1" customWidth="1"/>
    <col min="4" max="4" width="19.7109375" bestFit="1" customWidth="1"/>
    <col min="5" max="5" width="24.140625" bestFit="1" customWidth="1"/>
    <col min="6" max="6" width="12.85546875" bestFit="1" customWidth="1"/>
    <col min="8" max="8" width="24.5703125" bestFit="1" customWidth="1"/>
    <col min="9" max="9" width="16.7109375" bestFit="1" customWidth="1"/>
    <col min="10" max="10" width="14.28515625" bestFit="1" customWidth="1"/>
    <col min="11" max="11" width="27.28515625" bestFit="1" customWidth="1"/>
    <col min="12" max="12" width="10.5703125" bestFit="1" customWidth="1"/>
  </cols>
  <sheetData>
    <row r="2" spans="3:8" x14ac:dyDescent="0.25">
      <c r="C2" s="17" t="s">
        <v>73</v>
      </c>
    </row>
    <row r="3" spans="3:8" x14ac:dyDescent="0.25">
      <c r="C3" s="17" t="s">
        <v>72</v>
      </c>
    </row>
    <row r="5" spans="3:8" x14ac:dyDescent="0.25">
      <c r="C5" s="10" t="s">
        <v>2</v>
      </c>
      <c r="D5" s="10" t="s">
        <v>65</v>
      </c>
      <c r="E5" s="10" t="s">
        <v>66</v>
      </c>
      <c r="F5" s="10" t="s">
        <v>67</v>
      </c>
      <c r="G5" s="10" t="s">
        <v>71</v>
      </c>
      <c r="H5" s="25" t="s">
        <v>75</v>
      </c>
    </row>
    <row r="6" spans="3:8" x14ac:dyDescent="0.25">
      <c r="C6" t="s">
        <v>21</v>
      </c>
      <c r="D6">
        <v>241</v>
      </c>
      <c r="E6" s="4">
        <v>208208</v>
      </c>
      <c r="F6" s="5">
        <f>E6/D6</f>
        <v>863.93360995850617</v>
      </c>
      <c r="G6" s="6">
        <f t="shared" ref="G6:G34" si="0">D6/$D$35</f>
        <v>0.67130919220055707</v>
      </c>
      <c r="H6" s="26" t="s">
        <v>76</v>
      </c>
    </row>
    <row r="7" spans="3:8" x14ac:dyDescent="0.25">
      <c r="C7" t="s">
        <v>36</v>
      </c>
      <c r="D7">
        <v>25</v>
      </c>
      <c r="E7" s="4">
        <v>23575</v>
      </c>
      <c r="F7" s="5">
        <f t="shared" ref="F7:F34" si="1">E7/D7</f>
        <v>943</v>
      </c>
      <c r="G7" s="6">
        <f t="shared" si="0"/>
        <v>6.9637883008356549E-2</v>
      </c>
      <c r="H7" s="26" t="s">
        <v>76</v>
      </c>
    </row>
    <row r="8" spans="3:8" x14ac:dyDescent="0.25">
      <c r="C8" t="s">
        <v>38</v>
      </c>
      <c r="D8">
        <v>16</v>
      </c>
      <c r="E8" s="4">
        <v>15088</v>
      </c>
      <c r="F8" s="5">
        <f t="shared" si="1"/>
        <v>943</v>
      </c>
      <c r="G8" s="6">
        <f t="shared" si="0"/>
        <v>4.456824512534819E-2</v>
      </c>
      <c r="H8" s="26" t="s">
        <v>76</v>
      </c>
    </row>
    <row r="9" spans="3:8" x14ac:dyDescent="0.25">
      <c r="C9" t="s">
        <v>45</v>
      </c>
      <c r="D9">
        <v>14</v>
      </c>
      <c r="E9" s="4">
        <v>12460</v>
      </c>
      <c r="F9" s="5">
        <f t="shared" si="1"/>
        <v>890</v>
      </c>
      <c r="G9" s="6">
        <f t="shared" si="0"/>
        <v>3.8997214484679667E-2</v>
      </c>
      <c r="H9" s="26" t="s">
        <v>76</v>
      </c>
    </row>
    <row r="10" spans="3:8" x14ac:dyDescent="0.25">
      <c r="C10" t="s">
        <v>32</v>
      </c>
      <c r="D10">
        <v>9</v>
      </c>
      <c r="E10" s="4">
        <v>8487</v>
      </c>
      <c r="F10" s="5">
        <f t="shared" si="1"/>
        <v>943</v>
      </c>
      <c r="G10" s="6">
        <f t="shared" si="0"/>
        <v>2.5069637883008356E-2</v>
      </c>
      <c r="H10" s="26" t="s">
        <v>76</v>
      </c>
    </row>
    <row r="11" spans="3:8" x14ac:dyDescent="0.25">
      <c r="C11" t="s">
        <v>34</v>
      </c>
      <c r="D11">
        <v>7</v>
      </c>
      <c r="E11" s="4">
        <v>6328</v>
      </c>
      <c r="F11" s="5">
        <f t="shared" si="1"/>
        <v>904</v>
      </c>
      <c r="G11" s="6">
        <f t="shared" si="0"/>
        <v>1.9498607242339833E-2</v>
      </c>
      <c r="H11" s="26" t="s">
        <v>76</v>
      </c>
    </row>
    <row r="12" spans="3:8" x14ac:dyDescent="0.25">
      <c r="C12" t="s">
        <v>37</v>
      </c>
      <c r="D12">
        <v>6</v>
      </c>
      <c r="E12" s="4">
        <v>5124</v>
      </c>
      <c r="F12" s="5">
        <f t="shared" si="1"/>
        <v>854</v>
      </c>
      <c r="G12" s="6">
        <f t="shared" si="0"/>
        <v>1.6713091922005572E-2</v>
      </c>
      <c r="H12" s="26" t="s">
        <v>76</v>
      </c>
    </row>
    <row r="13" spans="3:8" x14ac:dyDescent="0.25">
      <c r="C13" t="s">
        <v>19</v>
      </c>
      <c r="D13">
        <v>5</v>
      </c>
      <c r="E13" s="4">
        <v>4715</v>
      </c>
      <c r="F13" s="5">
        <f t="shared" si="1"/>
        <v>943</v>
      </c>
      <c r="G13" s="6">
        <f t="shared" si="0"/>
        <v>1.3927576601671309E-2</v>
      </c>
      <c r="H13" s="26" t="s">
        <v>76</v>
      </c>
    </row>
    <row r="14" spans="3:8" x14ac:dyDescent="0.25">
      <c r="C14" t="s">
        <v>39</v>
      </c>
      <c r="D14">
        <v>4</v>
      </c>
      <c r="E14" s="4">
        <v>3980</v>
      </c>
      <c r="F14" s="5">
        <f t="shared" si="1"/>
        <v>995</v>
      </c>
      <c r="G14" s="6">
        <f t="shared" si="0"/>
        <v>1.1142061281337047E-2</v>
      </c>
      <c r="H14" s="26" t="s">
        <v>76</v>
      </c>
    </row>
    <row r="15" spans="3:8" x14ac:dyDescent="0.25">
      <c r="C15" t="s">
        <v>43</v>
      </c>
      <c r="D15">
        <v>4</v>
      </c>
      <c r="E15" s="4">
        <v>3560</v>
      </c>
      <c r="F15" s="5">
        <f t="shared" si="1"/>
        <v>890</v>
      </c>
      <c r="G15" s="6">
        <f t="shared" si="0"/>
        <v>1.1142061281337047E-2</v>
      </c>
      <c r="H15" s="26" t="s">
        <v>76</v>
      </c>
    </row>
    <row r="16" spans="3:8" x14ac:dyDescent="0.25">
      <c r="C16" t="s">
        <v>52</v>
      </c>
      <c r="D16">
        <v>3</v>
      </c>
      <c r="E16" s="4">
        <v>2712</v>
      </c>
      <c r="F16" s="5">
        <f t="shared" si="1"/>
        <v>904</v>
      </c>
      <c r="G16" s="6">
        <f t="shared" si="0"/>
        <v>8.356545961002786E-3</v>
      </c>
      <c r="H16" s="26" t="s">
        <v>76</v>
      </c>
    </row>
    <row r="17" spans="3:8" x14ac:dyDescent="0.25">
      <c r="C17" t="s">
        <v>14</v>
      </c>
      <c r="D17">
        <v>3</v>
      </c>
      <c r="E17" s="4">
        <v>2712</v>
      </c>
      <c r="F17" s="5">
        <f t="shared" si="1"/>
        <v>904</v>
      </c>
      <c r="G17" s="6">
        <f t="shared" si="0"/>
        <v>8.356545961002786E-3</v>
      </c>
      <c r="H17" s="26" t="s">
        <v>76</v>
      </c>
    </row>
    <row r="18" spans="3:8" x14ac:dyDescent="0.25">
      <c r="C18" t="s">
        <v>40</v>
      </c>
      <c r="D18">
        <v>3</v>
      </c>
      <c r="E18" s="4">
        <v>2712</v>
      </c>
      <c r="F18" s="5">
        <f t="shared" si="1"/>
        <v>904</v>
      </c>
      <c r="G18" s="6">
        <f t="shared" si="0"/>
        <v>8.356545961002786E-3</v>
      </c>
      <c r="H18" s="26" t="s">
        <v>76</v>
      </c>
    </row>
    <row r="19" spans="3:8" x14ac:dyDescent="0.25">
      <c r="C19" t="s">
        <v>23</v>
      </c>
      <c r="D19">
        <v>2</v>
      </c>
      <c r="E19" s="4">
        <v>1808</v>
      </c>
      <c r="F19" s="5">
        <f t="shared" si="1"/>
        <v>904</v>
      </c>
      <c r="G19" s="6">
        <f t="shared" si="0"/>
        <v>5.5710306406685237E-3</v>
      </c>
      <c r="H19" s="26" t="s">
        <v>76</v>
      </c>
    </row>
    <row r="20" spans="3:8" x14ac:dyDescent="0.25">
      <c r="C20" t="s">
        <v>58</v>
      </c>
      <c r="D20">
        <v>2</v>
      </c>
      <c r="E20" s="4">
        <v>1780</v>
      </c>
      <c r="F20" s="5">
        <f t="shared" si="1"/>
        <v>890</v>
      </c>
      <c r="G20" s="6">
        <f t="shared" si="0"/>
        <v>5.5710306406685237E-3</v>
      </c>
      <c r="H20" s="26" t="s">
        <v>76</v>
      </c>
    </row>
    <row r="21" spans="3:8" x14ac:dyDescent="0.25">
      <c r="C21" t="s">
        <v>30</v>
      </c>
      <c r="D21">
        <v>2</v>
      </c>
      <c r="E21" s="4">
        <v>1708</v>
      </c>
      <c r="F21" s="5">
        <f t="shared" si="1"/>
        <v>854</v>
      </c>
      <c r="G21" s="6">
        <f t="shared" si="0"/>
        <v>5.5710306406685237E-3</v>
      </c>
      <c r="H21" s="26" t="s">
        <v>76</v>
      </c>
    </row>
    <row r="22" spans="3:8" x14ac:dyDescent="0.25">
      <c r="C22" t="s">
        <v>26</v>
      </c>
      <c r="D22">
        <v>1</v>
      </c>
      <c r="E22" s="4">
        <v>943</v>
      </c>
      <c r="F22" s="5">
        <f t="shared" si="1"/>
        <v>943</v>
      </c>
      <c r="G22" s="6">
        <f t="shared" si="0"/>
        <v>2.7855153203342618E-3</v>
      </c>
      <c r="H22" s="26" t="s">
        <v>76</v>
      </c>
    </row>
    <row r="23" spans="3:8" x14ac:dyDescent="0.25">
      <c r="C23" t="s">
        <v>57</v>
      </c>
      <c r="D23">
        <v>1</v>
      </c>
      <c r="E23" s="4">
        <v>943</v>
      </c>
      <c r="F23" s="5">
        <f t="shared" si="1"/>
        <v>943</v>
      </c>
      <c r="G23" s="6">
        <f t="shared" si="0"/>
        <v>2.7855153203342618E-3</v>
      </c>
      <c r="H23" s="26" t="s">
        <v>76</v>
      </c>
    </row>
    <row r="24" spans="3:8" x14ac:dyDescent="0.25">
      <c r="C24" t="s">
        <v>27</v>
      </c>
      <c r="D24">
        <v>1</v>
      </c>
      <c r="E24" s="4">
        <v>943</v>
      </c>
      <c r="F24" s="5">
        <f t="shared" si="1"/>
        <v>943</v>
      </c>
      <c r="G24" s="6">
        <f t="shared" si="0"/>
        <v>2.7855153203342618E-3</v>
      </c>
      <c r="H24" s="26" t="s">
        <v>76</v>
      </c>
    </row>
    <row r="25" spans="3:8" x14ac:dyDescent="0.25">
      <c r="C25" t="s">
        <v>61</v>
      </c>
      <c r="D25">
        <v>1</v>
      </c>
      <c r="E25" s="4">
        <v>943</v>
      </c>
      <c r="F25" s="5">
        <f t="shared" si="1"/>
        <v>943</v>
      </c>
      <c r="G25" s="6">
        <f t="shared" si="0"/>
        <v>2.7855153203342618E-3</v>
      </c>
      <c r="H25" s="26" t="s">
        <v>76</v>
      </c>
    </row>
    <row r="26" spans="3:8" x14ac:dyDescent="0.25">
      <c r="C26" t="s">
        <v>55</v>
      </c>
      <c r="D26">
        <v>1</v>
      </c>
      <c r="E26" s="4">
        <v>943</v>
      </c>
      <c r="F26" s="5">
        <f t="shared" si="1"/>
        <v>943</v>
      </c>
      <c r="G26" s="6">
        <f t="shared" si="0"/>
        <v>2.7855153203342618E-3</v>
      </c>
      <c r="H26" s="26" t="s">
        <v>76</v>
      </c>
    </row>
    <row r="27" spans="3:8" x14ac:dyDescent="0.25">
      <c r="C27" t="s">
        <v>29</v>
      </c>
      <c r="D27">
        <v>1</v>
      </c>
      <c r="E27" s="4">
        <v>943</v>
      </c>
      <c r="F27" s="5">
        <f t="shared" si="1"/>
        <v>943</v>
      </c>
      <c r="G27" s="6">
        <f t="shared" si="0"/>
        <v>2.7855153203342618E-3</v>
      </c>
      <c r="H27" s="26" t="s">
        <v>76</v>
      </c>
    </row>
    <row r="28" spans="3:8" x14ac:dyDescent="0.25">
      <c r="C28" t="s">
        <v>60</v>
      </c>
      <c r="D28">
        <v>1</v>
      </c>
      <c r="E28" s="4">
        <v>943</v>
      </c>
      <c r="F28" s="5">
        <f t="shared" si="1"/>
        <v>943</v>
      </c>
      <c r="G28" s="6">
        <f t="shared" si="0"/>
        <v>2.7855153203342618E-3</v>
      </c>
      <c r="H28" s="26" t="s">
        <v>76</v>
      </c>
    </row>
    <row r="29" spans="3:8" x14ac:dyDescent="0.25">
      <c r="C29" t="s">
        <v>56</v>
      </c>
      <c r="D29">
        <v>1</v>
      </c>
      <c r="E29" s="4">
        <v>910</v>
      </c>
      <c r="F29" s="5">
        <f t="shared" si="1"/>
        <v>910</v>
      </c>
      <c r="G29" s="6">
        <f t="shared" si="0"/>
        <v>2.7855153203342618E-3</v>
      </c>
      <c r="H29" s="26" t="s">
        <v>76</v>
      </c>
    </row>
    <row r="30" spans="3:8" x14ac:dyDescent="0.25">
      <c r="C30" t="s">
        <v>41</v>
      </c>
      <c r="D30">
        <v>1</v>
      </c>
      <c r="E30" s="4">
        <v>904</v>
      </c>
      <c r="F30" s="5">
        <f t="shared" si="1"/>
        <v>904</v>
      </c>
      <c r="G30" s="6">
        <f t="shared" si="0"/>
        <v>2.7855153203342618E-3</v>
      </c>
      <c r="H30" s="26" t="s">
        <v>76</v>
      </c>
    </row>
    <row r="31" spans="3:8" x14ac:dyDescent="0.25">
      <c r="C31" t="s">
        <v>53</v>
      </c>
      <c r="D31">
        <v>1</v>
      </c>
      <c r="E31" s="4">
        <v>904</v>
      </c>
      <c r="F31" s="5">
        <f t="shared" si="1"/>
        <v>904</v>
      </c>
      <c r="G31" s="6">
        <f t="shared" si="0"/>
        <v>2.7855153203342618E-3</v>
      </c>
      <c r="H31" s="26" t="s">
        <v>76</v>
      </c>
    </row>
    <row r="32" spans="3:8" x14ac:dyDescent="0.25">
      <c r="C32" t="s">
        <v>44</v>
      </c>
      <c r="D32">
        <v>1</v>
      </c>
      <c r="E32" s="4">
        <v>904</v>
      </c>
      <c r="F32" s="5">
        <f t="shared" si="1"/>
        <v>904</v>
      </c>
      <c r="G32" s="6">
        <f t="shared" si="0"/>
        <v>2.7855153203342618E-3</v>
      </c>
      <c r="H32" s="26" t="s">
        <v>76</v>
      </c>
    </row>
    <row r="33" spans="3:12" x14ac:dyDescent="0.25">
      <c r="C33" s="11" t="s">
        <v>50</v>
      </c>
      <c r="D33" s="11">
        <v>1</v>
      </c>
      <c r="E33" s="12">
        <v>890</v>
      </c>
      <c r="F33" s="13">
        <f t="shared" si="1"/>
        <v>890</v>
      </c>
      <c r="G33" s="19">
        <f t="shared" si="0"/>
        <v>2.7855153203342618E-3</v>
      </c>
      <c r="H33" s="26" t="s">
        <v>76</v>
      </c>
    </row>
    <row r="34" spans="3:12" x14ac:dyDescent="0.25">
      <c r="C34" s="14" t="s">
        <v>49</v>
      </c>
      <c r="D34" s="14">
        <v>1</v>
      </c>
      <c r="E34" s="15">
        <v>854</v>
      </c>
      <c r="F34" s="16">
        <f t="shared" si="1"/>
        <v>854</v>
      </c>
      <c r="G34" s="20">
        <f t="shared" si="0"/>
        <v>2.7855153203342618E-3</v>
      </c>
      <c r="H34" s="27" t="s">
        <v>76</v>
      </c>
    </row>
    <row r="35" spans="3:12" x14ac:dyDescent="0.25">
      <c r="C35" s="17" t="s">
        <v>64</v>
      </c>
      <c r="D35" s="17">
        <v>359</v>
      </c>
      <c r="E35" s="18">
        <v>316924</v>
      </c>
      <c r="F35" s="22">
        <f>E35/D35</f>
        <v>882.79665738161555</v>
      </c>
      <c r="G35" s="17"/>
      <c r="H35" s="26"/>
    </row>
    <row r="39" spans="3:12" x14ac:dyDescent="0.25">
      <c r="E39" t="s">
        <v>79</v>
      </c>
    </row>
    <row r="40" spans="3:12" x14ac:dyDescent="0.25">
      <c r="E40" s="33" t="s">
        <v>78</v>
      </c>
      <c r="H40" s="32" t="s">
        <v>84</v>
      </c>
      <c r="K40" s="32" t="s">
        <v>85</v>
      </c>
    </row>
    <row r="43" spans="3:12" x14ac:dyDescent="0.25">
      <c r="E43" s="30" t="s">
        <v>80</v>
      </c>
      <c r="F43" s="31">
        <v>0.31</v>
      </c>
      <c r="H43" s="30" t="s">
        <v>80</v>
      </c>
      <c r="I43" s="31">
        <v>0.05</v>
      </c>
      <c r="K43" s="30" t="s">
        <v>80</v>
      </c>
      <c r="L43" s="31">
        <v>0.03</v>
      </c>
    </row>
    <row r="44" spans="3:12" x14ac:dyDescent="0.25">
      <c r="I44">
        <v>10</v>
      </c>
      <c r="L44">
        <v>10</v>
      </c>
    </row>
    <row r="45" spans="3:12" x14ac:dyDescent="0.25">
      <c r="E45" s="24" t="s">
        <v>77</v>
      </c>
      <c r="F45" s="23">
        <f>SUMPRODUCT(D6:D34,F6:F34)/SUM(D6:D34)+(F43*(SUMPRODUCT(D6:D34,F6:F34)/SUM(D6:D34)))</f>
        <v>1156.4636211699162</v>
      </c>
      <c r="H45" s="24" t="s">
        <v>77</v>
      </c>
      <c r="I45" s="23">
        <f>SUMPRODUCT(D6:D34,F6:F34)/SUM(D6:D34)+(I43*(SUMPRODUCT(D6:D34,F6:F34)/SUM(D6:D34)))</f>
        <v>926.93649025069635</v>
      </c>
      <c r="K45" s="24" t="s">
        <v>77</v>
      </c>
      <c r="L45" s="23">
        <f>SUMPRODUCT(D6:D34,F6:F34)/SUM(D6:D34)+(L43*(SUMPRODUCT(D6:D34,F6:F34)/SUM(D6:D34)))</f>
        <v>909.28055710306398</v>
      </c>
    </row>
    <row r="47" spans="3:12" x14ac:dyDescent="0.25">
      <c r="E47" s="34" t="s">
        <v>83</v>
      </c>
      <c r="H47" s="34" t="s">
        <v>83</v>
      </c>
      <c r="K47" s="34" t="s">
        <v>83</v>
      </c>
    </row>
    <row r="48" spans="3:12" x14ac:dyDescent="0.25">
      <c r="E48" s="9" t="s">
        <v>74</v>
      </c>
      <c r="F48" s="7">
        <f>F45/1.2043</f>
        <v>960.27868568456051</v>
      </c>
      <c r="H48" s="9" t="s">
        <v>74</v>
      </c>
      <c r="I48" s="7">
        <f>I45/1.2043</f>
        <v>769.689022876938</v>
      </c>
      <c r="K48" s="9" t="s">
        <v>74</v>
      </c>
      <c r="L48" s="7">
        <f>L45/1.2043</f>
        <v>755.02827958404384</v>
      </c>
    </row>
    <row r="49" spans="5:12" x14ac:dyDescent="0.25">
      <c r="E49" s="9" t="s">
        <v>70</v>
      </c>
      <c r="F49" s="9">
        <v>767.61</v>
      </c>
      <c r="H49" s="9" t="s">
        <v>70</v>
      </c>
      <c r="I49" s="9">
        <v>619.51</v>
      </c>
      <c r="K49" s="9" t="s">
        <v>70</v>
      </c>
      <c r="L49" s="9">
        <v>611.34</v>
      </c>
    </row>
    <row r="50" spans="5:12" x14ac:dyDescent="0.25">
      <c r="E50" s="9" t="s">
        <v>68</v>
      </c>
      <c r="F50" s="8">
        <f>F48-F49</f>
        <v>192.6686856845605</v>
      </c>
      <c r="H50" s="9" t="s">
        <v>68</v>
      </c>
      <c r="I50" s="8">
        <f>I48-I49</f>
        <v>150.17902287693801</v>
      </c>
      <c r="K50" s="9" t="s">
        <v>68</v>
      </c>
      <c r="L50" s="8">
        <f>L48-L49</f>
        <v>143.68827958404381</v>
      </c>
    </row>
    <row r="51" spans="5:12" x14ac:dyDescent="0.25">
      <c r="E51" s="9" t="s">
        <v>69</v>
      </c>
      <c r="F51" s="21">
        <f>F50/F49</f>
        <v>0.25099814448034874</v>
      </c>
      <c r="H51" s="9" t="s">
        <v>69</v>
      </c>
      <c r="I51" s="21">
        <f>I50/I49</f>
        <v>0.24241581714086619</v>
      </c>
      <c r="K51" s="9" t="s">
        <v>69</v>
      </c>
      <c r="L51" s="21">
        <f>L50/L49</f>
        <v>0.23503824317735433</v>
      </c>
    </row>
    <row r="53" spans="5:12" x14ac:dyDescent="0.25">
      <c r="E53" s="34" t="s">
        <v>81</v>
      </c>
      <c r="H53" s="34" t="s">
        <v>81</v>
      </c>
      <c r="K53" s="34" t="s">
        <v>81</v>
      </c>
    </row>
    <row r="54" spans="5:12" x14ac:dyDescent="0.25">
      <c r="E54" s="9" t="s">
        <v>74</v>
      </c>
      <c r="F54" s="7">
        <f>F45/1.178</f>
        <v>981.71784479619384</v>
      </c>
      <c r="H54" s="9" t="s">
        <v>74</v>
      </c>
      <c r="I54" s="7">
        <f>I45/1.178</f>
        <v>786.87308170687299</v>
      </c>
      <c r="K54" s="9" t="s">
        <v>74</v>
      </c>
      <c r="L54" s="7">
        <f>L45/1.178</f>
        <v>771.88502300769437</v>
      </c>
    </row>
    <row r="55" spans="5:12" x14ac:dyDescent="0.25">
      <c r="E55" s="9" t="s">
        <v>70</v>
      </c>
      <c r="F55" s="9">
        <v>767.61</v>
      </c>
      <c r="H55" s="9" t="s">
        <v>70</v>
      </c>
      <c r="I55" s="9">
        <v>619.51</v>
      </c>
      <c r="K55" s="9" t="s">
        <v>70</v>
      </c>
      <c r="L55" s="9">
        <v>611.34</v>
      </c>
    </row>
    <row r="56" spans="5:12" x14ac:dyDescent="0.25">
      <c r="E56" s="9" t="s">
        <v>68</v>
      </c>
      <c r="F56" s="8">
        <f>F54-F55</f>
        <v>214.10784479619383</v>
      </c>
      <c r="H56" s="9" t="s">
        <v>68</v>
      </c>
      <c r="I56" s="8">
        <f>I54-I55</f>
        <v>167.363081706873</v>
      </c>
      <c r="K56" s="9" t="s">
        <v>68</v>
      </c>
      <c r="L56" s="8">
        <f>L54-L55</f>
        <v>160.54502300769434</v>
      </c>
    </row>
    <row r="57" spans="5:12" x14ac:dyDescent="0.25">
      <c r="E57" s="9" t="s">
        <v>69</v>
      </c>
      <c r="F57" s="28">
        <f>F56/F55</f>
        <v>0.27892789931891693</v>
      </c>
      <c r="H57" s="9" t="s">
        <v>69</v>
      </c>
      <c r="I57" s="28">
        <f>I56/I55</f>
        <v>0.27015396314324708</v>
      </c>
      <c r="K57" s="9" t="s">
        <v>69</v>
      </c>
      <c r="L57" s="28">
        <f>L56/L55</f>
        <v>0.26261167763878418</v>
      </c>
    </row>
    <row r="59" spans="5:12" x14ac:dyDescent="0.25">
      <c r="E59" s="34" t="s">
        <v>82</v>
      </c>
      <c r="H59" s="34" t="s">
        <v>82</v>
      </c>
      <c r="K59" s="34" t="s">
        <v>82</v>
      </c>
    </row>
    <row r="60" spans="5:12" x14ac:dyDescent="0.25">
      <c r="E60" s="9" t="s">
        <v>74</v>
      </c>
      <c r="F60" s="7">
        <f>F45/1.1</f>
        <v>1051.3305646999238</v>
      </c>
      <c r="H60" s="9" t="s">
        <v>74</v>
      </c>
      <c r="I60" s="7">
        <f>I45/1.1</f>
        <v>842.66953659154206</v>
      </c>
      <c r="K60" s="9" t="s">
        <v>74</v>
      </c>
      <c r="L60" s="7">
        <f>L45/1.1</f>
        <v>826.61868827551268</v>
      </c>
    </row>
    <row r="61" spans="5:12" x14ac:dyDescent="0.25">
      <c r="E61" s="9" t="s">
        <v>70</v>
      </c>
      <c r="F61" s="9">
        <v>767.61</v>
      </c>
      <c r="H61" s="9" t="s">
        <v>70</v>
      </c>
      <c r="I61" s="9">
        <v>619.51</v>
      </c>
      <c r="K61" s="9" t="s">
        <v>70</v>
      </c>
      <c r="L61" s="9">
        <v>611.34</v>
      </c>
    </row>
    <row r="62" spans="5:12" x14ac:dyDescent="0.25">
      <c r="E62" s="9" t="s">
        <v>68</v>
      </c>
      <c r="F62" s="8">
        <f>F60-F61</f>
        <v>283.72056469992378</v>
      </c>
      <c r="H62" s="9" t="s">
        <v>68</v>
      </c>
      <c r="I62" s="8">
        <f>I60-I61</f>
        <v>223.15953659154206</v>
      </c>
      <c r="K62" s="9" t="s">
        <v>68</v>
      </c>
      <c r="L62" s="8">
        <f>L60-L61</f>
        <v>215.27868827551265</v>
      </c>
    </row>
    <row r="63" spans="5:12" x14ac:dyDescent="0.25">
      <c r="E63" s="9" t="s">
        <v>69</v>
      </c>
      <c r="F63" s="29">
        <f>F62/F61</f>
        <v>0.3696155139978945</v>
      </c>
      <c r="H63" s="9" t="s">
        <v>69</v>
      </c>
      <c r="I63" s="29">
        <f>I62/I61</f>
        <v>0.3602194259843135</v>
      </c>
      <c r="K63" s="9" t="s">
        <v>69</v>
      </c>
      <c r="L63" s="29">
        <f>L62/L61</f>
        <v>0.35214232387135252</v>
      </c>
    </row>
  </sheetData>
  <conditionalFormatting sqref="F5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5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6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8259A-F00C-43C1-B67B-DF7ADF7CD7EA}">
  <dimension ref="A3:C33"/>
  <sheetViews>
    <sheetView workbookViewId="0">
      <selection activeCell="A3" sqref="A3:C33"/>
    </sheetView>
  </sheetViews>
  <sheetFormatPr defaultRowHeight="15" x14ac:dyDescent="0.25"/>
  <cols>
    <col min="1" max="1" width="45.42578125" bestFit="1" customWidth="1"/>
    <col min="2" max="2" width="19.7109375" bestFit="1" customWidth="1"/>
    <col min="3" max="3" width="18.85546875" bestFit="1" customWidth="1"/>
  </cols>
  <sheetData>
    <row r="3" spans="1:3" x14ac:dyDescent="0.25">
      <c r="A3" s="1" t="s">
        <v>63</v>
      </c>
      <c r="B3" t="s">
        <v>65</v>
      </c>
      <c r="C3" t="s">
        <v>66</v>
      </c>
    </row>
    <row r="4" spans="1:3" x14ac:dyDescent="0.25">
      <c r="A4" s="2" t="s">
        <v>21</v>
      </c>
      <c r="B4" s="3">
        <v>241</v>
      </c>
      <c r="C4" s="3">
        <v>208208</v>
      </c>
    </row>
    <row r="5" spans="1:3" x14ac:dyDescent="0.25">
      <c r="A5" s="2" t="s">
        <v>36</v>
      </c>
      <c r="B5" s="3">
        <v>25</v>
      </c>
      <c r="C5" s="3">
        <v>23575</v>
      </c>
    </row>
    <row r="6" spans="1:3" x14ac:dyDescent="0.25">
      <c r="A6" s="2" t="s">
        <v>38</v>
      </c>
      <c r="B6" s="3">
        <v>16</v>
      </c>
      <c r="C6" s="3">
        <v>15088</v>
      </c>
    </row>
    <row r="7" spans="1:3" x14ac:dyDescent="0.25">
      <c r="A7" s="2" t="s">
        <v>45</v>
      </c>
      <c r="B7" s="3">
        <v>14</v>
      </c>
      <c r="C7" s="3">
        <v>12460</v>
      </c>
    </row>
    <row r="8" spans="1:3" x14ac:dyDescent="0.25">
      <c r="A8" s="2" t="s">
        <v>32</v>
      </c>
      <c r="B8" s="3">
        <v>9</v>
      </c>
      <c r="C8" s="3">
        <v>8487</v>
      </c>
    </row>
    <row r="9" spans="1:3" x14ac:dyDescent="0.25">
      <c r="A9" s="2" t="s">
        <v>34</v>
      </c>
      <c r="B9" s="3">
        <v>7</v>
      </c>
      <c r="C9" s="3">
        <v>6328</v>
      </c>
    </row>
    <row r="10" spans="1:3" x14ac:dyDescent="0.25">
      <c r="A10" s="2" t="s">
        <v>37</v>
      </c>
      <c r="B10" s="3">
        <v>6</v>
      </c>
      <c r="C10" s="3">
        <v>5124</v>
      </c>
    </row>
    <row r="11" spans="1:3" x14ac:dyDescent="0.25">
      <c r="A11" s="2" t="s">
        <v>19</v>
      </c>
      <c r="B11" s="3">
        <v>5</v>
      </c>
      <c r="C11" s="3">
        <v>4715</v>
      </c>
    </row>
    <row r="12" spans="1:3" x14ac:dyDescent="0.25">
      <c r="A12" s="2" t="s">
        <v>39</v>
      </c>
      <c r="B12" s="3">
        <v>4</v>
      </c>
      <c r="C12" s="3">
        <v>3980</v>
      </c>
    </row>
    <row r="13" spans="1:3" x14ac:dyDescent="0.25">
      <c r="A13" s="2" t="s">
        <v>43</v>
      </c>
      <c r="B13" s="3">
        <v>4</v>
      </c>
      <c r="C13" s="3">
        <v>3560</v>
      </c>
    </row>
    <row r="14" spans="1:3" x14ac:dyDescent="0.25">
      <c r="A14" s="2" t="s">
        <v>52</v>
      </c>
      <c r="B14" s="3">
        <v>3</v>
      </c>
      <c r="C14" s="3">
        <v>2712</v>
      </c>
    </row>
    <row r="15" spans="1:3" x14ac:dyDescent="0.25">
      <c r="A15" s="2" t="s">
        <v>14</v>
      </c>
      <c r="B15" s="3">
        <v>3</v>
      </c>
      <c r="C15" s="3">
        <v>2712</v>
      </c>
    </row>
    <row r="16" spans="1:3" x14ac:dyDescent="0.25">
      <c r="A16" s="2" t="s">
        <v>40</v>
      </c>
      <c r="B16" s="3">
        <v>3</v>
      </c>
      <c r="C16" s="3">
        <v>2712</v>
      </c>
    </row>
    <row r="17" spans="1:3" x14ac:dyDescent="0.25">
      <c r="A17" s="2" t="s">
        <v>23</v>
      </c>
      <c r="B17" s="3">
        <v>2</v>
      </c>
      <c r="C17" s="3">
        <v>1808</v>
      </c>
    </row>
    <row r="18" spans="1:3" x14ac:dyDescent="0.25">
      <c r="A18" s="2" t="s">
        <v>58</v>
      </c>
      <c r="B18" s="3">
        <v>2</v>
      </c>
      <c r="C18" s="3">
        <v>1780</v>
      </c>
    </row>
    <row r="19" spans="1:3" x14ac:dyDescent="0.25">
      <c r="A19" s="2" t="s">
        <v>30</v>
      </c>
      <c r="B19" s="3">
        <v>2</v>
      </c>
      <c r="C19" s="3">
        <v>1708</v>
      </c>
    </row>
    <row r="20" spans="1:3" x14ac:dyDescent="0.25">
      <c r="A20" s="2" t="s">
        <v>26</v>
      </c>
      <c r="B20" s="3">
        <v>1</v>
      </c>
      <c r="C20" s="3">
        <v>943</v>
      </c>
    </row>
    <row r="21" spans="1:3" x14ac:dyDescent="0.25">
      <c r="A21" s="2" t="s">
        <v>57</v>
      </c>
      <c r="B21" s="3">
        <v>1</v>
      </c>
      <c r="C21" s="3">
        <v>943</v>
      </c>
    </row>
    <row r="22" spans="1:3" x14ac:dyDescent="0.25">
      <c r="A22" s="2" t="s">
        <v>27</v>
      </c>
      <c r="B22" s="3">
        <v>1</v>
      </c>
      <c r="C22" s="3">
        <v>943</v>
      </c>
    </row>
    <row r="23" spans="1:3" x14ac:dyDescent="0.25">
      <c r="A23" s="2" t="s">
        <v>61</v>
      </c>
      <c r="B23" s="3">
        <v>1</v>
      </c>
      <c r="C23" s="3">
        <v>943</v>
      </c>
    </row>
    <row r="24" spans="1:3" x14ac:dyDescent="0.25">
      <c r="A24" s="2" t="s">
        <v>55</v>
      </c>
      <c r="B24" s="3">
        <v>1</v>
      </c>
      <c r="C24" s="3">
        <v>943</v>
      </c>
    </row>
    <row r="25" spans="1:3" x14ac:dyDescent="0.25">
      <c r="A25" s="2" t="s">
        <v>29</v>
      </c>
      <c r="B25" s="3">
        <v>1</v>
      </c>
      <c r="C25" s="3">
        <v>943</v>
      </c>
    </row>
    <row r="26" spans="1:3" x14ac:dyDescent="0.25">
      <c r="A26" s="2" t="s">
        <v>60</v>
      </c>
      <c r="B26" s="3">
        <v>1</v>
      </c>
      <c r="C26" s="3">
        <v>943</v>
      </c>
    </row>
    <row r="27" spans="1:3" x14ac:dyDescent="0.25">
      <c r="A27" s="2" t="s">
        <v>56</v>
      </c>
      <c r="B27" s="3">
        <v>1</v>
      </c>
      <c r="C27" s="3">
        <v>910</v>
      </c>
    </row>
    <row r="28" spans="1:3" x14ac:dyDescent="0.25">
      <c r="A28" s="2" t="s">
        <v>41</v>
      </c>
      <c r="B28" s="3">
        <v>1</v>
      </c>
      <c r="C28" s="3">
        <v>904</v>
      </c>
    </row>
    <row r="29" spans="1:3" x14ac:dyDescent="0.25">
      <c r="A29" s="2" t="s">
        <v>53</v>
      </c>
      <c r="B29" s="3">
        <v>1</v>
      </c>
      <c r="C29" s="3">
        <v>904</v>
      </c>
    </row>
    <row r="30" spans="1:3" x14ac:dyDescent="0.25">
      <c r="A30" s="2" t="s">
        <v>44</v>
      </c>
      <c r="B30" s="3">
        <v>1</v>
      </c>
      <c r="C30" s="3">
        <v>904</v>
      </c>
    </row>
    <row r="31" spans="1:3" x14ac:dyDescent="0.25">
      <c r="A31" s="2" t="s">
        <v>50</v>
      </c>
      <c r="B31" s="3">
        <v>1</v>
      </c>
      <c r="C31" s="3">
        <v>890</v>
      </c>
    </row>
    <row r="32" spans="1:3" x14ac:dyDescent="0.25">
      <c r="A32" s="2" t="s">
        <v>49</v>
      </c>
      <c r="B32" s="3">
        <v>1</v>
      </c>
      <c r="C32" s="3">
        <v>854</v>
      </c>
    </row>
    <row r="33" spans="1:3" x14ac:dyDescent="0.25">
      <c r="A33" s="2" t="s">
        <v>64</v>
      </c>
      <c r="B33" s="3">
        <v>359</v>
      </c>
      <c r="C33" s="3">
        <v>316924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C2083-97C3-4420-B933-EBBD5DACBC0A}">
  <dimension ref="A1:O54"/>
  <sheetViews>
    <sheetView workbookViewId="0">
      <selection sqref="A1:O54"/>
    </sheetView>
  </sheetViews>
  <sheetFormatPr defaultColWidth="9" defaultRowHeight="15" x14ac:dyDescent="0.25"/>
  <cols>
    <col min="1" max="1" width="12.5703125" bestFit="1" customWidth="1"/>
    <col min="2" max="2" width="10.85546875" bestFit="1" customWidth="1"/>
    <col min="4" max="4" width="4.5703125" bestFit="1" customWidth="1"/>
    <col min="5" max="5" width="45.42578125" bestFit="1" customWidth="1"/>
    <col min="6" max="6" width="5.140625" bestFit="1" customWidth="1"/>
    <col min="7" max="7" width="10" bestFit="1" customWidth="1"/>
    <col min="8" max="8" width="29.28515625" bestFit="1" customWidth="1"/>
    <col min="9" max="9" width="7.7109375" bestFit="1" customWidth="1"/>
    <col min="10" max="10" width="11.42578125" bestFit="1" customWidth="1"/>
    <col min="11" max="11" width="12.85546875" bestFit="1" customWidth="1"/>
    <col min="12" max="12" width="15.85546875" bestFit="1" customWidth="1"/>
    <col min="13" max="13" width="10.5703125" bestFit="1" customWidth="1"/>
    <col min="15" max="15" width="10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62</v>
      </c>
    </row>
    <row r="2" spans="1:15" x14ac:dyDescent="0.25">
      <c r="A2">
        <v>14885</v>
      </c>
      <c r="B2">
        <v>44567</v>
      </c>
      <c r="C2">
        <v>2446164</v>
      </c>
      <c r="D2">
        <v>1</v>
      </c>
      <c r="E2" t="s">
        <v>14</v>
      </c>
      <c r="F2" t="s">
        <v>15</v>
      </c>
      <c r="G2" t="s">
        <v>16</v>
      </c>
      <c r="H2" t="s">
        <v>17</v>
      </c>
      <c r="I2">
        <v>44586</v>
      </c>
      <c r="J2">
        <v>2</v>
      </c>
      <c r="K2">
        <v>2</v>
      </c>
      <c r="L2">
        <v>0</v>
      </c>
      <c r="M2">
        <v>1808</v>
      </c>
      <c r="N2" t="s">
        <v>18</v>
      </c>
      <c r="O2">
        <f>M2/J2</f>
        <v>904</v>
      </c>
    </row>
    <row r="3" spans="1:15" x14ac:dyDescent="0.25">
      <c r="A3">
        <v>14936</v>
      </c>
      <c r="B3">
        <v>44568</v>
      </c>
      <c r="C3">
        <v>43904513</v>
      </c>
      <c r="D3">
        <v>1</v>
      </c>
      <c r="E3" t="s">
        <v>19</v>
      </c>
      <c r="F3" t="s">
        <v>20</v>
      </c>
      <c r="G3" t="s">
        <v>16</v>
      </c>
      <c r="H3" t="s">
        <v>17</v>
      </c>
      <c r="I3">
        <v>44568</v>
      </c>
      <c r="J3">
        <v>2</v>
      </c>
      <c r="K3">
        <v>2</v>
      </c>
      <c r="L3">
        <v>0</v>
      </c>
      <c r="M3">
        <v>1886</v>
      </c>
      <c r="N3" t="s">
        <v>18</v>
      </c>
      <c r="O3">
        <f t="shared" ref="O3:O54" si="0">M3/J3</f>
        <v>943</v>
      </c>
    </row>
    <row r="4" spans="1:15" x14ac:dyDescent="0.25">
      <c r="A4">
        <v>14982</v>
      </c>
      <c r="B4">
        <v>44573</v>
      </c>
      <c r="C4">
        <v>3509978</v>
      </c>
      <c r="D4">
        <v>3</v>
      </c>
      <c r="E4" t="s">
        <v>21</v>
      </c>
      <c r="F4" t="s">
        <v>22</v>
      </c>
      <c r="G4" t="s">
        <v>16</v>
      </c>
      <c r="H4" t="s">
        <v>17</v>
      </c>
      <c r="I4">
        <v>44592</v>
      </c>
      <c r="J4">
        <v>20</v>
      </c>
      <c r="K4">
        <v>20</v>
      </c>
      <c r="L4">
        <v>0</v>
      </c>
      <c r="M4">
        <v>15440</v>
      </c>
      <c r="N4" t="s">
        <v>18</v>
      </c>
      <c r="O4">
        <f t="shared" si="0"/>
        <v>772</v>
      </c>
    </row>
    <row r="5" spans="1:15" x14ac:dyDescent="0.25">
      <c r="A5">
        <v>14982</v>
      </c>
      <c r="B5">
        <v>44573</v>
      </c>
      <c r="C5">
        <v>3509978</v>
      </c>
      <c r="D5">
        <v>3</v>
      </c>
      <c r="E5" t="s">
        <v>21</v>
      </c>
      <c r="F5" t="s">
        <v>15</v>
      </c>
      <c r="G5" t="s">
        <v>16</v>
      </c>
      <c r="H5" t="s">
        <v>17</v>
      </c>
      <c r="I5">
        <v>44606</v>
      </c>
      <c r="J5">
        <v>30</v>
      </c>
      <c r="K5">
        <v>30</v>
      </c>
      <c r="L5">
        <v>0</v>
      </c>
      <c r="M5">
        <v>23160</v>
      </c>
      <c r="N5" t="s">
        <v>18</v>
      </c>
      <c r="O5">
        <f t="shared" si="0"/>
        <v>772</v>
      </c>
    </row>
    <row r="6" spans="1:15" x14ac:dyDescent="0.25">
      <c r="A6">
        <v>14986</v>
      </c>
      <c r="B6">
        <v>44573</v>
      </c>
      <c r="C6">
        <v>15201495</v>
      </c>
      <c r="D6">
        <v>1</v>
      </c>
      <c r="E6" t="s">
        <v>23</v>
      </c>
      <c r="F6" t="s">
        <v>22</v>
      </c>
      <c r="G6" t="s">
        <v>16</v>
      </c>
      <c r="H6" t="s">
        <v>17</v>
      </c>
      <c r="I6">
        <v>44592</v>
      </c>
      <c r="J6">
        <v>1</v>
      </c>
      <c r="K6">
        <v>1</v>
      </c>
      <c r="L6">
        <v>0</v>
      </c>
      <c r="M6">
        <v>904</v>
      </c>
      <c r="N6" t="s">
        <v>18</v>
      </c>
      <c r="O6">
        <f t="shared" si="0"/>
        <v>904</v>
      </c>
    </row>
    <row r="7" spans="1:15" x14ac:dyDescent="0.25">
      <c r="A7">
        <v>14986</v>
      </c>
      <c r="B7">
        <v>44573</v>
      </c>
      <c r="C7">
        <v>15201495</v>
      </c>
      <c r="D7">
        <v>1</v>
      </c>
      <c r="E7" t="s">
        <v>23</v>
      </c>
      <c r="F7" t="s">
        <v>15</v>
      </c>
      <c r="G7" t="s">
        <v>24</v>
      </c>
      <c r="H7" t="s">
        <v>25</v>
      </c>
      <c r="I7">
        <v>44592</v>
      </c>
      <c r="J7">
        <v>1</v>
      </c>
      <c r="K7">
        <v>1</v>
      </c>
      <c r="L7">
        <v>0</v>
      </c>
      <c r="M7">
        <v>904</v>
      </c>
      <c r="N7" t="s">
        <v>18</v>
      </c>
      <c r="O7">
        <f t="shared" si="0"/>
        <v>904</v>
      </c>
    </row>
    <row r="8" spans="1:15" x14ac:dyDescent="0.25">
      <c r="A8">
        <v>15103</v>
      </c>
      <c r="B8">
        <v>44581</v>
      </c>
      <c r="C8">
        <v>26263555</v>
      </c>
      <c r="D8">
        <v>1</v>
      </c>
      <c r="E8" t="s">
        <v>26</v>
      </c>
      <c r="F8" t="s">
        <v>15</v>
      </c>
      <c r="G8" t="s">
        <v>24</v>
      </c>
      <c r="H8" t="s">
        <v>25</v>
      </c>
      <c r="I8">
        <v>44616</v>
      </c>
      <c r="J8">
        <v>1</v>
      </c>
      <c r="K8">
        <v>1</v>
      </c>
      <c r="L8">
        <v>0</v>
      </c>
      <c r="M8">
        <v>943</v>
      </c>
      <c r="N8" t="s">
        <v>18</v>
      </c>
      <c r="O8">
        <f t="shared" si="0"/>
        <v>943</v>
      </c>
    </row>
    <row r="9" spans="1:15" x14ac:dyDescent="0.25">
      <c r="A9">
        <v>15104</v>
      </c>
      <c r="B9">
        <v>44581</v>
      </c>
      <c r="C9">
        <v>3481699</v>
      </c>
      <c r="D9">
        <v>1</v>
      </c>
      <c r="E9" t="s">
        <v>27</v>
      </c>
      <c r="F9" t="s">
        <v>28</v>
      </c>
      <c r="G9" t="s">
        <v>24</v>
      </c>
      <c r="H9" t="s">
        <v>25</v>
      </c>
      <c r="I9">
        <v>44616</v>
      </c>
      <c r="J9">
        <v>1</v>
      </c>
      <c r="K9">
        <v>1</v>
      </c>
      <c r="L9">
        <v>0</v>
      </c>
      <c r="M9">
        <v>943</v>
      </c>
      <c r="N9" t="s">
        <v>18</v>
      </c>
      <c r="O9">
        <f t="shared" si="0"/>
        <v>943</v>
      </c>
    </row>
    <row r="10" spans="1:15" x14ac:dyDescent="0.25">
      <c r="A10">
        <v>15133</v>
      </c>
      <c r="B10">
        <v>44582</v>
      </c>
      <c r="C10">
        <v>74225426</v>
      </c>
      <c r="D10">
        <v>1</v>
      </c>
      <c r="E10" t="s">
        <v>29</v>
      </c>
      <c r="F10" t="s">
        <v>22</v>
      </c>
      <c r="G10" t="s">
        <v>24</v>
      </c>
      <c r="H10" t="s">
        <v>25</v>
      </c>
      <c r="I10">
        <v>44592</v>
      </c>
      <c r="J10">
        <v>1</v>
      </c>
      <c r="K10">
        <v>1</v>
      </c>
      <c r="L10">
        <v>0</v>
      </c>
      <c r="M10">
        <v>943</v>
      </c>
      <c r="N10" t="s">
        <v>18</v>
      </c>
      <c r="O10">
        <f t="shared" si="0"/>
        <v>943</v>
      </c>
    </row>
    <row r="11" spans="1:15" x14ac:dyDescent="0.25">
      <c r="A11">
        <v>15161</v>
      </c>
      <c r="B11">
        <v>44585</v>
      </c>
      <c r="C11">
        <v>40912359</v>
      </c>
      <c r="D11">
        <v>1</v>
      </c>
      <c r="E11" t="s">
        <v>30</v>
      </c>
      <c r="F11" t="s">
        <v>31</v>
      </c>
      <c r="G11" t="s">
        <v>16</v>
      </c>
      <c r="H11" t="s">
        <v>17</v>
      </c>
      <c r="I11">
        <v>44598</v>
      </c>
      <c r="J11">
        <v>2</v>
      </c>
      <c r="K11">
        <v>2</v>
      </c>
      <c r="L11">
        <v>0</v>
      </c>
      <c r="M11">
        <v>1708</v>
      </c>
      <c r="N11" t="s">
        <v>18</v>
      </c>
      <c r="O11">
        <f t="shared" si="0"/>
        <v>854</v>
      </c>
    </row>
    <row r="12" spans="1:15" x14ac:dyDescent="0.25">
      <c r="A12">
        <v>15191</v>
      </c>
      <c r="B12">
        <v>44586</v>
      </c>
      <c r="C12">
        <v>56908650</v>
      </c>
      <c r="D12">
        <v>2</v>
      </c>
      <c r="E12" t="s">
        <v>32</v>
      </c>
      <c r="F12" t="s">
        <v>33</v>
      </c>
      <c r="G12" t="s">
        <v>16</v>
      </c>
      <c r="H12" t="s">
        <v>17</v>
      </c>
      <c r="I12">
        <v>44608</v>
      </c>
      <c r="J12">
        <v>6</v>
      </c>
      <c r="K12">
        <v>6</v>
      </c>
      <c r="L12">
        <v>0</v>
      </c>
      <c r="M12">
        <v>5658</v>
      </c>
      <c r="N12" t="s">
        <v>18</v>
      </c>
      <c r="O12">
        <f t="shared" si="0"/>
        <v>943</v>
      </c>
    </row>
    <row r="13" spans="1:15" x14ac:dyDescent="0.25">
      <c r="A13">
        <v>15203</v>
      </c>
      <c r="B13">
        <v>44586</v>
      </c>
      <c r="C13">
        <v>12328385</v>
      </c>
      <c r="D13">
        <v>1</v>
      </c>
      <c r="E13" t="s">
        <v>34</v>
      </c>
      <c r="F13" t="s">
        <v>22</v>
      </c>
      <c r="G13" t="s">
        <v>24</v>
      </c>
      <c r="H13" t="s">
        <v>25</v>
      </c>
      <c r="I13">
        <v>44600</v>
      </c>
      <c r="J13">
        <v>3</v>
      </c>
      <c r="K13">
        <v>3</v>
      </c>
      <c r="L13">
        <v>0</v>
      </c>
      <c r="M13">
        <v>2712</v>
      </c>
      <c r="N13" t="s">
        <v>18</v>
      </c>
      <c r="O13">
        <f t="shared" si="0"/>
        <v>904</v>
      </c>
    </row>
    <row r="14" spans="1:15" x14ac:dyDescent="0.25">
      <c r="A14">
        <v>15203</v>
      </c>
      <c r="B14">
        <v>44586</v>
      </c>
      <c r="C14">
        <v>12328385</v>
      </c>
      <c r="D14">
        <v>1</v>
      </c>
      <c r="E14" t="s">
        <v>34</v>
      </c>
      <c r="F14" t="s">
        <v>15</v>
      </c>
      <c r="G14" t="s">
        <v>16</v>
      </c>
      <c r="H14" t="s">
        <v>17</v>
      </c>
      <c r="I14">
        <v>44600</v>
      </c>
      <c r="J14">
        <v>4</v>
      </c>
      <c r="K14">
        <v>4</v>
      </c>
      <c r="L14">
        <v>0</v>
      </c>
      <c r="M14">
        <v>3616</v>
      </c>
      <c r="N14" t="s">
        <v>18</v>
      </c>
      <c r="O14">
        <f t="shared" si="0"/>
        <v>904</v>
      </c>
    </row>
    <row r="15" spans="1:15" x14ac:dyDescent="0.25">
      <c r="A15">
        <v>15209</v>
      </c>
      <c r="B15">
        <v>44586</v>
      </c>
      <c r="C15">
        <v>3509978</v>
      </c>
      <c r="D15">
        <v>3</v>
      </c>
      <c r="E15" t="s">
        <v>21</v>
      </c>
      <c r="F15" t="s">
        <v>33</v>
      </c>
      <c r="G15" t="s">
        <v>16</v>
      </c>
      <c r="H15" t="s">
        <v>17</v>
      </c>
      <c r="I15">
        <v>44614</v>
      </c>
      <c r="J15">
        <v>30</v>
      </c>
      <c r="K15">
        <v>30</v>
      </c>
      <c r="L15">
        <v>0</v>
      </c>
      <c r="M15">
        <v>26640</v>
      </c>
      <c r="N15" t="s">
        <v>18</v>
      </c>
      <c r="O15">
        <f t="shared" si="0"/>
        <v>888</v>
      </c>
    </row>
    <row r="16" spans="1:15" x14ac:dyDescent="0.25">
      <c r="A16">
        <v>15209</v>
      </c>
      <c r="B16">
        <v>44586</v>
      </c>
      <c r="C16">
        <v>3509978</v>
      </c>
      <c r="D16">
        <v>3</v>
      </c>
      <c r="E16" t="s">
        <v>21</v>
      </c>
      <c r="F16" t="s">
        <v>35</v>
      </c>
      <c r="G16" t="s">
        <v>16</v>
      </c>
      <c r="H16" t="s">
        <v>17</v>
      </c>
      <c r="I16">
        <v>44621</v>
      </c>
      <c r="J16">
        <v>30</v>
      </c>
      <c r="K16">
        <v>30</v>
      </c>
      <c r="L16">
        <v>0</v>
      </c>
      <c r="M16">
        <v>26640</v>
      </c>
      <c r="N16" t="s">
        <v>18</v>
      </c>
      <c r="O16">
        <f t="shared" si="0"/>
        <v>888</v>
      </c>
    </row>
    <row r="17" spans="1:15" x14ac:dyDescent="0.25">
      <c r="A17">
        <v>15225</v>
      </c>
      <c r="B17">
        <v>44587</v>
      </c>
      <c r="C17">
        <v>54395538</v>
      </c>
      <c r="D17">
        <v>1</v>
      </c>
      <c r="E17" t="s">
        <v>36</v>
      </c>
      <c r="F17" t="s">
        <v>22</v>
      </c>
      <c r="G17" t="s">
        <v>16</v>
      </c>
      <c r="H17" t="s">
        <v>17</v>
      </c>
      <c r="I17">
        <v>44615</v>
      </c>
      <c r="J17">
        <v>15</v>
      </c>
      <c r="K17">
        <v>15</v>
      </c>
      <c r="L17">
        <v>0</v>
      </c>
      <c r="M17">
        <v>14145</v>
      </c>
      <c r="N17" t="s">
        <v>18</v>
      </c>
      <c r="O17">
        <f t="shared" si="0"/>
        <v>943</v>
      </c>
    </row>
    <row r="18" spans="1:15" x14ac:dyDescent="0.25">
      <c r="A18">
        <v>15247</v>
      </c>
      <c r="B18">
        <v>44588</v>
      </c>
      <c r="C18">
        <v>3509978</v>
      </c>
      <c r="D18">
        <v>3</v>
      </c>
      <c r="E18" t="s">
        <v>21</v>
      </c>
      <c r="F18" t="s">
        <v>22</v>
      </c>
      <c r="G18" t="s">
        <v>16</v>
      </c>
      <c r="H18" t="s">
        <v>17</v>
      </c>
      <c r="I18">
        <v>44609</v>
      </c>
      <c r="J18">
        <v>20</v>
      </c>
      <c r="K18">
        <v>20</v>
      </c>
      <c r="L18">
        <v>0</v>
      </c>
      <c r="M18">
        <v>17760</v>
      </c>
      <c r="N18" t="s">
        <v>18</v>
      </c>
      <c r="O18">
        <f t="shared" si="0"/>
        <v>888</v>
      </c>
    </row>
    <row r="19" spans="1:15" x14ac:dyDescent="0.25">
      <c r="A19">
        <v>15247</v>
      </c>
      <c r="B19">
        <v>44588</v>
      </c>
      <c r="C19">
        <v>3509978</v>
      </c>
      <c r="D19">
        <v>3</v>
      </c>
      <c r="E19" t="s">
        <v>21</v>
      </c>
      <c r="F19" t="s">
        <v>15</v>
      </c>
      <c r="G19" t="s">
        <v>16</v>
      </c>
      <c r="H19" t="s">
        <v>17</v>
      </c>
      <c r="I19">
        <v>44628</v>
      </c>
      <c r="J19">
        <v>30</v>
      </c>
      <c r="K19">
        <v>30</v>
      </c>
      <c r="L19">
        <v>0</v>
      </c>
      <c r="M19">
        <v>26640</v>
      </c>
      <c r="N19" t="s">
        <v>18</v>
      </c>
      <c r="O19">
        <f t="shared" si="0"/>
        <v>888</v>
      </c>
    </row>
    <row r="20" spans="1:15" x14ac:dyDescent="0.25">
      <c r="A20">
        <v>15347</v>
      </c>
      <c r="B20">
        <v>44595</v>
      </c>
      <c r="C20">
        <v>3509978</v>
      </c>
      <c r="D20">
        <v>1</v>
      </c>
      <c r="E20" t="s">
        <v>21</v>
      </c>
      <c r="F20" t="s">
        <v>15</v>
      </c>
      <c r="G20" t="s">
        <v>16</v>
      </c>
      <c r="H20" t="s">
        <v>17</v>
      </c>
      <c r="I20">
        <v>44610</v>
      </c>
      <c r="J20">
        <v>6</v>
      </c>
      <c r="K20">
        <v>6</v>
      </c>
      <c r="L20">
        <v>0</v>
      </c>
      <c r="M20">
        <v>5328</v>
      </c>
      <c r="N20" t="s">
        <v>18</v>
      </c>
      <c r="O20">
        <f t="shared" si="0"/>
        <v>888</v>
      </c>
    </row>
    <row r="21" spans="1:15" x14ac:dyDescent="0.25">
      <c r="A21">
        <v>15353</v>
      </c>
      <c r="B21">
        <v>44595</v>
      </c>
      <c r="C21">
        <v>36870095</v>
      </c>
      <c r="D21">
        <v>1</v>
      </c>
      <c r="E21" t="s">
        <v>37</v>
      </c>
      <c r="F21" t="s">
        <v>33</v>
      </c>
      <c r="G21" t="s">
        <v>16</v>
      </c>
      <c r="H21" t="s">
        <v>17</v>
      </c>
      <c r="I21">
        <v>44616</v>
      </c>
      <c r="J21">
        <v>4</v>
      </c>
      <c r="K21">
        <v>4</v>
      </c>
      <c r="L21">
        <v>0</v>
      </c>
      <c r="M21">
        <v>3416</v>
      </c>
      <c r="N21" t="s">
        <v>18</v>
      </c>
      <c r="O21">
        <f t="shared" si="0"/>
        <v>854</v>
      </c>
    </row>
    <row r="22" spans="1:15" x14ac:dyDescent="0.25">
      <c r="A22">
        <v>15374</v>
      </c>
      <c r="B22">
        <v>44596</v>
      </c>
      <c r="C22">
        <v>54763255</v>
      </c>
      <c r="D22">
        <v>1</v>
      </c>
      <c r="E22" t="s">
        <v>38</v>
      </c>
      <c r="F22" t="s">
        <v>22</v>
      </c>
      <c r="G22" t="s">
        <v>16</v>
      </c>
      <c r="H22" t="s">
        <v>17</v>
      </c>
      <c r="I22">
        <v>44624</v>
      </c>
      <c r="J22">
        <v>5</v>
      </c>
      <c r="K22">
        <v>5</v>
      </c>
      <c r="L22">
        <v>0</v>
      </c>
      <c r="M22">
        <v>4715</v>
      </c>
      <c r="N22" t="s">
        <v>18</v>
      </c>
      <c r="O22">
        <f t="shared" si="0"/>
        <v>943</v>
      </c>
    </row>
    <row r="23" spans="1:15" x14ac:dyDescent="0.25">
      <c r="A23">
        <v>15421</v>
      </c>
      <c r="B23">
        <v>44600</v>
      </c>
      <c r="C23">
        <v>7621243</v>
      </c>
      <c r="D23">
        <v>1</v>
      </c>
      <c r="E23" t="s">
        <v>39</v>
      </c>
      <c r="F23" t="s">
        <v>15</v>
      </c>
      <c r="G23" t="s">
        <v>16</v>
      </c>
      <c r="H23" t="s">
        <v>17</v>
      </c>
      <c r="I23">
        <v>44614</v>
      </c>
      <c r="J23">
        <v>1</v>
      </c>
      <c r="K23">
        <v>1</v>
      </c>
      <c r="L23">
        <v>0</v>
      </c>
      <c r="M23">
        <v>995</v>
      </c>
      <c r="N23" t="s">
        <v>18</v>
      </c>
      <c r="O23">
        <f t="shared" si="0"/>
        <v>995</v>
      </c>
    </row>
    <row r="24" spans="1:15" x14ac:dyDescent="0.25">
      <c r="A24">
        <v>15581</v>
      </c>
      <c r="B24">
        <v>44609</v>
      </c>
      <c r="C24">
        <v>3608668</v>
      </c>
      <c r="D24">
        <v>1</v>
      </c>
      <c r="E24" t="s">
        <v>40</v>
      </c>
      <c r="F24" t="s">
        <v>35</v>
      </c>
      <c r="G24" t="s">
        <v>24</v>
      </c>
      <c r="H24" t="s">
        <v>25</v>
      </c>
      <c r="I24">
        <v>44636</v>
      </c>
      <c r="J24">
        <v>2</v>
      </c>
      <c r="K24">
        <v>2</v>
      </c>
      <c r="L24">
        <v>0</v>
      </c>
      <c r="M24">
        <v>1808</v>
      </c>
      <c r="N24" t="s">
        <v>18</v>
      </c>
      <c r="O24">
        <f t="shared" si="0"/>
        <v>904</v>
      </c>
    </row>
    <row r="25" spans="1:15" x14ac:dyDescent="0.25">
      <c r="A25">
        <v>15585</v>
      </c>
      <c r="B25">
        <v>44610</v>
      </c>
      <c r="C25">
        <v>3608668</v>
      </c>
      <c r="D25">
        <v>4</v>
      </c>
      <c r="E25" t="s">
        <v>40</v>
      </c>
      <c r="F25" t="s">
        <v>28</v>
      </c>
      <c r="G25" t="s">
        <v>24</v>
      </c>
      <c r="H25" t="s">
        <v>25</v>
      </c>
      <c r="I25">
        <v>44636</v>
      </c>
      <c r="J25">
        <v>1</v>
      </c>
      <c r="K25">
        <v>1</v>
      </c>
      <c r="L25">
        <v>0</v>
      </c>
      <c r="M25">
        <v>904</v>
      </c>
      <c r="N25" t="s">
        <v>18</v>
      </c>
      <c r="O25">
        <f t="shared" si="0"/>
        <v>904</v>
      </c>
    </row>
    <row r="26" spans="1:15" x14ac:dyDescent="0.25">
      <c r="A26">
        <v>15586</v>
      </c>
      <c r="B26">
        <v>44610</v>
      </c>
      <c r="C26">
        <v>7621243</v>
      </c>
      <c r="D26">
        <v>1</v>
      </c>
      <c r="E26" t="s">
        <v>39</v>
      </c>
      <c r="F26" t="s">
        <v>22</v>
      </c>
      <c r="G26" t="s">
        <v>16</v>
      </c>
      <c r="H26" t="s">
        <v>17</v>
      </c>
      <c r="I26">
        <v>44630</v>
      </c>
      <c r="J26">
        <v>1</v>
      </c>
      <c r="K26">
        <v>1</v>
      </c>
      <c r="L26">
        <v>0</v>
      </c>
      <c r="M26">
        <v>995</v>
      </c>
      <c r="N26" t="s">
        <v>18</v>
      </c>
      <c r="O26">
        <f t="shared" si="0"/>
        <v>995</v>
      </c>
    </row>
    <row r="27" spans="1:15" x14ac:dyDescent="0.25">
      <c r="A27">
        <v>15617</v>
      </c>
      <c r="B27">
        <v>44613</v>
      </c>
      <c r="C27">
        <v>2861643</v>
      </c>
      <c r="D27">
        <v>1</v>
      </c>
      <c r="E27" t="s">
        <v>41</v>
      </c>
      <c r="F27" t="s">
        <v>42</v>
      </c>
      <c r="G27" t="s">
        <v>16</v>
      </c>
      <c r="H27" t="s">
        <v>17</v>
      </c>
      <c r="I27">
        <v>44641</v>
      </c>
      <c r="J27">
        <v>1</v>
      </c>
      <c r="K27">
        <v>1</v>
      </c>
      <c r="L27">
        <v>0</v>
      </c>
      <c r="M27">
        <v>904</v>
      </c>
      <c r="N27" t="s">
        <v>18</v>
      </c>
      <c r="O27">
        <f t="shared" si="0"/>
        <v>904</v>
      </c>
    </row>
    <row r="28" spans="1:15" x14ac:dyDescent="0.25">
      <c r="A28">
        <v>15619</v>
      </c>
      <c r="B28">
        <v>44613</v>
      </c>
      <c r="C28">
        <v>27384260</v>
      </c>
      <c r="D28">
        <v>1</v>
      </c>
      <c r="E28" t="s">
        <v>43</v>
      </c>
      <c r="F28" t="s">
        <v>42</v>
      </c>
      <c r="G28" t="s">
        <v>16</v>
      </c>
      <c r="H28" t="s">
        <v>17</v>
      </c>
      <c r="I28">
        <v>44661</v>
      </c>
      <c r="J28">
        <v>4</v>
      </c>
      <c r="K28">
        <v>0</v>
      </c>
      <c r="L28">
        <v>4</v>
      </c>
      <c r="M28">
        <v>3560</v>
      </c>
      <c r="N28" t="s">
        <v>18</v>
      </c>
      <c r="O28">
        <f t="shared" si="0"/>
        <v>890</v>
      </c>
    </row>
    <row r="29" spans="1:15" x14ac:dyDescent="0.25">
      <c r="A29">
        <v>15665</v>
      </c>
      <c r="B29">
        <v>44616</v>
      </c>
      <c r="C29">
        <v>3441355</v>
      </c>
      <c r="D29">
        <v>1</v>
      </c>
      <c r="E29" t="s">
        <v>44</v>
      </c>
      <c r="F29" t="s">
        <v>22</v>
      </c>
      <c r="G29" t="s">
        <v>16</v>
      </c>
      <c r="H29" t="s">
        <v>17</v>
      </c>
      <c r="I29">
        <v>44624</v>
      </c>
      <c r="J29">
        <v>1</v>
      </c>
      <c r="K29">
        <v>1</v>
      </c>
      <c r="L29">
        <v>0</v>
      </c>
      <c r="M29">
        <v>904</v>
      </c>
      <c r="N29" t="s">
        <v>18</v>
      </c>
      <c r="O29">
        <f t="shared" si="0"/>
        <v>904</v>
      </c>
    </row>
    <row r="30" spans="1:15" x14ac:dyDescent="0.25">
      <c r="A30">
        <v>15667</v>
      </c>
      <c r="B30">
        <v>44616</v>
      </c>
      <c r="C30">
        <v>2446164</v>
      </c>
      <c r="D30">
        <v>1</v>
      </c>
      <c r="E30" t="s">
        <v>14</v>
      </c>
      <c r="F30" t="s">
        <v>35</v>
      </c>
      <c r="G30" t="s">
        <v>24</v>
      </c>
      <c r="H30" t="s">
        <v>25</v>
      </c>
      <c r="I30">
        <v>44701</v>
      </c>
      <c r="J30">
        <v>1</v>
      </c>
      <c r="K30">
        <v>1</v>
      </c>
      <c r="L30">
        <v>0</v>
      </c>
      <c r="M30">
        <v>904</v>
      </c>
      <c r="N30" t="s">
        <v>18</v>
      </c>
      <c r="O30">
        <f t="shared" si="0"/>
        <v>904</v>
      </c>
    </row>
    <row r="31" spans="1:15" x14ac:dyDescent="0.25">
      <c r="A31">
        <v>15684</v>
      </c>
      <c r="B31">
        <v>44616</v>
      </c>
      <c r="C31">
        <v>93117240</v>
      </c>
      <c r="D31">
        <v>1</v>
      </c>
      <c r="E31" t="s">
        <v>45</v>
      </c>
      <c r="F31" t="s">
        <v>46</v>
      </c>
      <c r="G31" t="s">
        <v>16</v>
      </c>
      <c r="H31" t="s">
        <v>17</v>
      </c>
      <c r="I31">
        <v>44678</v>
      </c>
      <c r="J31">
        <v>5</v>
      </c>
      <c r="K31">
        <v>5</v>
      </c>
      <c r="L31">
        <v>0</v>
      </c>
      <c r="M31">
        <v>4450</v>
      </c>
      <c r="N31" t="s">
        <v>18</v>
      </c>
      <c r="O31">
        <f t="shared" si="0"/>
        <v>890</v>
      </c>
    </row>
    <row r="32" spans="1:15" x14ac:dyDescent="0.25">
      <c r="A32">
        <v>15684</v>
      </c>
      <c r="B32">
        <v>44616</v>
      </c>
      <c r="C32">
        <v>93117240</v>
      </c>
      <c r="D32">
        <v>1</v>
      </c>
      <c r="E32" t="s">
        <v>45</v>
      </c>
      <c r="F32" t="s">
        <v>47</v>
      </c>
      <c r="G32" t="s">
        <v>24</v>
      </c>
      <c r="H32" t="s">
        <v>25</v>
      </c>
      <c r="I32">
        <v>44678</v>
      </c>
      <c r="J32">
        <v>4</v>
      </c>
      <c r="K32">
        <v>4</v>
      </c>
      <c r="L32">
        <v>0</v>
      </c>
      <c r="M32">
        <v>3560</v>
      </c>
      <c r="N32" t="s">
        <v>18</v>
      </c>
      <c r="O32">
        <f t="shared" si="0"/>
        <v>890</v>
      </c>
    </row>
    <row r="33" spans="1:15" x14ac:dyDescent="0.25">
      <c r="A33">
        <v>15684</v>
      </c>
      <c r="B33">
        <v>44616</v>
      </c>
      <c r="C33">
        <v>93117240</v>
      </c>
      <c r="D33">
        <v>1</v>
      </c>
      <c r="E33" t="s">
        <v>45</v>
      </c>
      <c r="F33" t="s">
        <v>48</v>
      </c>
      <c r="G33" t="s">
        <v>16</v>
      </c>
      <c r="H33" t="s">
        <v>17</v>
      </c>
      <c r="I33">
        <v>44678</v>
      </c>
      <c r="J33">
        <v>5</v>
      </c>
      <c r="K33">
        <v>5</v>
      </c>
      <c r="L33">
        <v>0</v>
      </c>
      <c r="M33">
        <v>4450</v>
      </c>
      <c r="N33" t="s">
        <v>18</v>
      </c>
      <c r="O33">
        <f t="shared" si="0"/>
        <v>890</v>
      </c>
    </row>
    <row r="34" spans="1:15" x14ac:dyDescent="0.25">
      <c r="A34">
        <v>15685</v>
      </c>
      <c r="B34">
        <v>44616</v>
      </c>
      <c r="C34">
        <v>61123543</v>
      </c>
      <c r="D34">
        <v>10</v>
      </c>
      <c r="E34" t="s">
        <v>49</v>
      </c>
      <c r="F34" t="s">
        <v>20</v>
      </c>
      <c r="G34" t="s">
        <v>24</v>
      </c>
      <c r="H34" t="s">
        <v>25</v>
      </c>
      <c r="I34">
        <v>44678</v>
      </c>
      <c r="J34">
        <v>1</v>
      </c>
      <c r="K34">
        <v>0</v>
      </c>
      <c r="L34">
        <v>1</v>
      </c>
      <c r="M34">
        <v>854</v>
      </c>
      <c r="N34" t="s">
        <v>18</v>
      </c>
      <c r="O34">
        <f t="shared" si="0"/>
        <v>854</v>
      </c>
    </row>
    <row r="35" spans="1:15" x14ac:dyDescent="0.25">
      <c r="A35">
        <v>15688</v>
      </c>
      <c r="B35">
        <v>44616</v>
      </c>
      <c r="C35">
        <v>61123543</v>
      </c>
      <c r="D35">
        <v>1</v>
      </c>
      <c r="E35" t="s">
        <v>50</v>
      </c>
      <c r="F35" t="s">
        <v>51</v>
      </c>
      <c r="G35" t="s">
        <v>24</v>
      </c>
      <c r="H35" t="s">
        <v>25</v>
      </c>
      <c r="I35">
        <v>44678</v>
      </c>
      <c r="J35">
        <v>1</v>
      </c>
      <c r="K35">
        <v>0</v>
      </c>
      <c r="L35">
        <v>1</v>
      </c>
      <c r="M35">
        <v>890</v>
      </c>
      <c r="N35" t="s">
        <v>18</v>
      </c>
      <c r="O35">
        <f t="shared" si="0"/>
        <v>890</v>
      </c>
    </row>
    <row r="36" spans="1:15" x14ac:dyDescent="0.25">
      <c r="A36">
        <v>15735</v>
      </c>
      <c r="B36">
        <v>44620</v>
      </c>
      <c r="C36">
        <v>16779374</v>
      </c>
      <c r="D36">
        <v>1</v>
      </c>
      <c r="E36" t="s">
        <v>52</v>
      </c>
      <c r="F36" t="s">
        <v>22</v>
      </c>
      <c r="G36" t="s">
        <v>16</v>
      </c>
      <c r="H36" t="s">
        <v>17</v>
      </c>
      <c r="I36">
        <v>44641</v>
      </c>
      <c r="J36">
        <v>2</v>
      </c>
      <c r="K36">
        <v>0</v>
      </c>
      <c r="L36">
        <v>2</v>
      </c>
      <c r="M36">
        <v>1808</v>
      </c>
      <c r="N36" t="s">
        <v>18</v>
      </c>
      <c r="O36">
        <f t="shared" si="0"/>
        <v>904</v>
      </c>
    </row>
    <row r="37" spans="1:15" x14ac:dyDescent="0.25">
      <c r="A37">
        <v>15735</v>
      </c>
      <c r="B37">
        <v>44620</v>
      </c>
      <c r="C37">
        <v>16779374</v>
      </c>
      <c r="D37">
        <v>1</v>
      </c>
      <c r="E37" t="s">
        <v>52</v>
      </c>
      <c r="F37" t="s">
        <v>15</v>
      </c>
      <c r="G37" t="s">
        <v>24</v>
      </c>
      <c r="H37" t="s">
        <v>25</v>
      </c>
      <c r="I37">
        <v>44641</v>
      </c>
      <c r="J37">
        <v>1</v>
      </c>
      <c r="K37">
        <v>0</v>
      </c>
      <c r="L37">
        <v>1</v>
      </c>
      <c r="M37">
        <v>904</v>
      </c>
      <c r="N37" t="s">
        <v>18</v>
      </c>
      <c r="O37">
        <f t="shared" si="0"/>
        <v>904</v>
      </c>
    </row>
    <row r="38" spans="1:15" x14ac:dyDescent="0.25">
      <c r="A38">
        <v>15749</v>
      </c>
      <c r="B38">
        <v>44621</v>
      </c>
      <c r="C38">
        <v>7621243</v>
      </c>
      <c r="D38">
        <v>1</v>
      </c>
      <c r="E38" t="s">
        <v>39</v>
      </c>
      <c r="F38" t="s">
        <v>22</v>
      </c>
      <c r="G38" t="s">
        <v>16</v>
      </c>
      <c r="H38" t="s">
        <v>17</v>
      </c>
      <c r="I38">
        <v>44631</v>
      </c>
      <c r="J38">
        <v>2</v>
      </c>
      <c r="K38">
        <v>2</v>
      </c>
      <c r="L38">
        <v>0</v>
      </c>
      <c r="M38">
        <v>1990</v>
      </c>
      <c r="N38" t="s">
        <v>18</v>
      </c>
      <c r="O38">
        <f t="shared" si="0"/>
        <v>995</v>
      </c>
    </row>
    <row r="39" spans="1:15" x14ac:dyDescent="0.25">
      <c r="A39">
        <v>15790</v>
      </c>
      <c r="B39">
        <v>44624</v>
      </c>
      <c r="C39">
        <v>54763255</v>
      </c>
      <c r="D39">
        <v>1</v>
      </c>
      <c r="E39" t="s">
        <v>38</v>
      </c>
      <c r="F39" t="s">
        <v>15</v>
      </c>
      <c r="G39" t="s">
        <v>16</v>
      </c>
      <c r="H39" t="s">
        <v>17</v>
      </c>
      <c r="I39">
        <v>44637</v>
      </c>
      <c r="J39">
        <v>5</v>
      </c>
      <c r="K39">
        <v>5</v>
      </c>
      <c r="L39">
        <v>0</v>
      </c>
      <c r="M39">
        <v>4715</v>
      </c>
      <c r="N39" t="s">
        <v>18</v>
      </c>
      <c r="O39">
        <f t="shared" si="0"/>
        <v>943</v>
      </c>
    </row>
    <row r="40" spans="1:15" x14ac:dyDescent="0.25">
      <c r="A40">
        <v>15798</v>
      </c>
      <c r="B40">
        <v>44624</v>
      </c>
      <c r="C40">
        <v>5039974</v>
      </c>
      <c r="D40">
        <v>1</v>
      </c>
      <c r="E40" t="s">
        <v>53</v>
      </c>
      <c r="F40" t="s">
        <v>22</v>
      </c>
      <c r="G40" t="s">
        <v>16</v>
      </c>
      <c r="H40" t="s">
        <v>17</v>
      </c>
      <c r="I40">
        <v>44644</v>
      </c>
      <c r="J40">
        <v>1</v>
      </c>
      <c r="K40">
        <v>1</v>
      </c>
      <c r="L40">
        <v>0</v>
      </c>
      <c r="M40">
        <v>904</v>
      </c>
      <c r="N40" t="s">
        <v>18</v>
      </c>
      <c r="O40">
        <f t="shared" si="0"/>
        <v>904</v>
      </c>
    </row>
    <row r="41" spans="1:15" x14ac:dyDescent="0.25">
      <c r="A41">
        <v>15813</v>
      </c>
      <c r="B41">
        <v>44627</v>
      </c>
      <c r="C41">
        <v>56908650</v>
      </c>
      <c r="D41">
        <v>2</v>
      </c>
      <c r="E41" t="s">
        <v>32</v>
      </c>
      <c r="F41" t="s">
        <v>54</v>
      </c>
      <c r="G41" t="s">
        <v>24</v>
      </c>
      <c r="H41" t="s">
        <v>25</v>
      </c>
      <c r="I41">
        <v>44680</v>
      </c>
      <c r="J41">
        <v>3</v>
      </c>
      <c r="K41">
        <v>0</v>
      </c>
      <c r="L41">
        <v>3</v>
      </c>
      <c r="M41">
        <v>2829</v>
      </c>
      <c r="N41" t="s">
        <v>18</v>
      </c>
      <c r="O41">
        <f t="shared" si="0"/>
        <v>943</v>
      </c>
    </row>
    <row r="42" spans="1:15" x14ac:dyDescent="0.25">
      <c r="A42">
        <v>15832</v>
      </c>
      <c r="B42">
        <v>44628</v>
      </c>
      <c r="C42">
        <v>3509978</v>
      </c>
      <c r="D42">
        <v>3</v>
      </c>
      <c r="E42" t="s">
        <v>21</v>
      </c>
      <c r="F42" t="s">
        <v>22</v>
      </c>
      <c r="G42" t="s">
        <v>16</v>
      </c>
      <c r="H42" t="s">
        <v>17</v>
      </c>
      <c r="I42">
        <v>44656</v>
      </c>
      <c r="J42">
        <v>30</v>
      </c>
      <c r="K42">
        <v>0</v>
      </c>
      <c r="L42">
        <v>30</v>
      </c>
      <c r="M42">
        <v>26640</v>
      </c>
      <c r="N42" t="s">
        <v>18</v>
      </c>
      <c r="O42">
        <f t="shared" si="0"/>
        <v>888</v>
      </c>
    </row>
    <row r="43" spans="1:15" x14ac:dyDescent="0.25">
      <c r="A43">
        <v>15832</v>
      </c>
      <c r="B43">
        <v>44628</v>
      </c>
      <c r="C43">
        <v>3509978</v>
      </c>
      <c r="D43">
        <v>3</v>
      </c>
      <c r="E43" t="s">
        <v>21</v>
      </c>
      <c r="F43" t="s">
        <v>15</v>
      </c>
      <c r="G43" t="s">
        <v>16</v>
      </c>
      <c r="H43" t="s">
        <v>17</v>
      </c>
      <c r="I43">
        <v>44670</v>
      </c>
      <c r="J43">
        <v>40</v>
      </c>
      <c r="K43">
        <v>0</v>
      </c>
      <c r="L43">
        <v>40</v>
      </c>
      <c r="M43">
        <v>35520</v>
      </c>
      <c r="N43" t="s">
        <v>18</v>
      </c>
      <c r="O43">
        <f t="shared" si="0"/>
        <v>888</v>
      </c>
    </row>
    <row r="44" spans="1:15" x14ac:dyDescent="0.25">
      <c r="A44">
        <v>15914</v>
      </c>
      <c r="B44">
        <v>44634</v>
      </c>
      <c r="C44">
        <v>29000102</v>
      </c>
      <c r="D44">
        <v>1</v>
      </c>
      <c r="E44" t="s">
        <v>55</v>
      </c>
      <c r="F44" t="s">
        <v>33</v>
      </c>
      <c r="G44" t="s">
        <v>16</v>
      </c>
      <c r="H44" t="s">
        <v>17</v>
      </c>
      <c r="I44">
        <v>44642</v>
      </c>
      <c r="J44">
        <v>1</v>
      </c>
      <c r="K44">
        <v>1</v>
      </c>
      <c r="L44">
        <v>0</v>
      </c>
      <c r="M44">
        <v>943</v>
      </c>
      <c r="N44" t="s">
        <v>18</v>
      </c>
      <c r="O44">
        <f t="shared" si="0"/>
        <v>943</v>
      </c>
    </row>
    <row r="45" spans="1:15" x14ac:dyDescent="0.25">
      <c r="A45">
        <v>15939</v>
      </c>
      <c r="B45">
        <v>44635</v>
      </c>
      <c r="C45">
        <v>27582444</v>
      </c>
      <c r="D45">
        <v>1</v>
      </c>
      <c r="E45" t="s">
        <v>56</v>
      </c>
      <c r="F45" t="s">
        <v>22</v>
      </c>
      <c r="G45" t="s">
        <v>16</v>
      </c>
      <c r="H45" t="s">
        <v>17</v>
      </c>
      <c r="I45">
        <v>44644</v>
      </c>
      <c r="J45">
        <v>1</v>
      </c>
      <c r="K45">
        <v>1</v>
      </c>
      <c r="L45">
        <v>0</v>
      </c>
      <c r="M45">
        <v>910</v>
      </c>
      <c r="N45" t="s">
        <v>18</v>
      </c>
      <c r="O45">
        <f t="shared" si="0"/>
        <v>910</v>
      </c>
    </row>
    <row r="46" spans="1:15" x14ac:dyDescent="0.25">
      <c r="A46">
        <v>15951</v>
      </c>
      <c r="B46">
        <v>44635</v>
      </c>
      <c r="C46">
        <v>41069737</v>
      </c>
      <c r="D46">
        <v>1</v>
      </c>
      <c r="E46" t="s">
        <v>57</v>
      </c>
      <c r="F46" t="s">
        <v>22</v>
      </c>
      <c r="G46" t="s">
        <v>16</v>
      </c>
      <c r="H46" t="s">
        <v>17</v>
      </c>
      <c r="I46">
        <v>44644</v>
      </c>
      <c r="J46">
        <v>1</v>
      </c>
      <c r="K46">
        <v>1</v>
      </c>
      <c r="L46">
        <v>0</v>
      </c>
      <c r="M46">
        <v>943</v>
      </c>
      <c r="N46" t="s">
        <v>18</v>
      </c>
      <c r="O46">
        <f t="shared" si="0"/>
        <v>943</v>
      </c>
    </row>
    <row r="47" spans="1:15" x14ac:dyDescent="0.25">
      <c r="A47">
        <v>15993</v>
      </c>
      <c r="B47">
        <v>44637</v>
      </c>
      <c r="C47">
        <v>43904513</v>
      </c>
      <c r="D47">
        <v>1</v>
      </c>
      <c r="E47" t="s">
        <v>19</v>
      </c>
      <c r="F47" t="s">
        <v>31</v>
      </c>
      <c r="G47" t="s">
        <v>24</v>
      </c>
      <c r="H47" t="s">
        <v>25</v>
      </c>
      <c r="I47">
        <v>44697</v>
      </c>
      <c r="J47">
        <v>3</v>
      </c>
      <c r="K47">
        <v>0</v>
      </c>
      <c r="L47">
        <v>3</v>
      </c>
      <c r="M47">
        <v>2829</v>
      </c>
      <c r="N47" t="s">
        <v>18</v>
      </c>
      <c r="O47">
        <f t="shared" si="0"/>
        <v>943</v>
      </c>
    </row>
    <row r="48" spans="1:15" x14ac:dyDescent="0.25">
      <c r="A48">
        <v>15994</v>
      </c>
      <c r="B48">
        <v>44637</v>
      </c>
      <c r="C48">
        <v>54395538</v>
      </c>
      <c r="D48">
        <v>1</v>
      </c>
      <c r="E48" t="s">
        <v>36</v>
      </c>
      <c r="F48" t="s">
        <v>22</v>
      </c>
      <c r="G48" t="s">
        <v>16</v>
      </c>
      <c r="H48" t="s">
        <v>17</v>
      </c>
      <c r="I48">
        <v>44669</v>
      </c>
      <c r="J48">
        <v>10</v>
      </c>
      <c r="K48">
        <v>10</v>
      </c>
      <c r="L48">
        <v>0</v>
      </c>
      <c r="M48">
        <v>9430</v>
      </c>
      <c r="N48" t="s">
        <v>18</v>
      </c>
      <c r="O48">
        <f t="shared" si="0"/>
        <v>943</v>
      </c>
    </row>
    <row r="49" spans="1:15" x14ac:dyDescent="0.25">
      <c r="A49">
        <v>16010</v>
      </c>
      <c r="B49">
        <v>44638</v>
      </c>
      <c r="C49">
        <v>54763255</v>
      </c>
      <c r="D49">
        <v>1</v>
      </c>
      <c r="E49" t="s">
        <v>38</v>
      </c>
      <c r="F49" t="s">
        <v>22</v>
      </c>
      <c r="G49" t="s">
        <v>16</v>
      </c>
      <c r="H49" t="s">
        <v>17</v>
      </c>
      <c r="I49">
        <v>44678</v>
      </c>
      <c r="J49">
        <v>6</v>
      </c>
      <c r="K49">
        <v>0</v>
      </c>
      <c r="L49">
        <v>6</v>
      </c>
      <c r="M49">
        <v>5658</v>
      </c>
      <c r="N49" t="s">
        <v>18</v>
      </c>
      <c r="O49">
        <f t="shared" si="0"/>
        <v>943</v>
      </c>
    </row>
    <row r="50" spans="1:15" x14ac:dyDescent="0.25">
      <c r="A50">
        <v>16037</v>
      </c>
      <c r="B50">
        <v>44641</v>
      </c>
      <c r="C50">
        <v>2166929</v>
      </c>
      <c r="D50">
        <v>5</v>
      </c>
      <c r="E50" t="s">
        <v>58</v>
      </c>
      <c r="F50" t="s">
        <v>35</v>
      </c>
      <c r="G50" t="s">
        <v>16</v>
      </c>
      <c r="H50" t="s">
        <v>17</v>
      </c>
      <c r="I50">
        <v>44667</v>
      </c>
      <c r="J50">
        <v>2</v>
      </c>
      <c r="K50">
        <v>2</v>
      </c>
      <c r="L50">
        <v>0</v>
      </c>
      <c r="M50">
        <v>1780</v>
      </c>
      <c r="N50" t="s">
        <v>18</v>
      </c>
      <c r="O50">
        <f t="shared" si="0"/>
        <v>890</v>
      </c>
    </row>
    <row r="51" spans="1:15" x14ac:dyDescent="0.25">
      <c r="A51">
        <v>16069</v>
      </c>
      <c r="B51">
        <v>44642</v>
      </c>
      <c r="C51">
        <v>36870095</v>
      </c>
      <c r="D51">
        <v>1</v>
      </c>
      <c r="E51" t="s">
        <v>37</v>
      </c>
      <c r="F51" t="s">
        <v>59</v>
      </c>
      <c r="G51" t="s">
        <v>24</v>
      </c>
      <c r="H51" t="s">
        <v>25</v>
      </c>
      <c r="I51">
        <v>44701</v>
      </c>
      <c r="J51">
        <v>2</v>
      </c>
      <c r="K51">
        <v>0</v>
      </c>
      <c r="L51">
        <v>2</v>
      </c>
      <c r="M51">
        <v>1708</v>
      </c>
      <c r="N51" t="s">
        <v>18</v>
      </c>
      <c r="O51">
        <f t="shared" si="0"/>
        <v>854</v>
      </c>
    </row>
    <row r="52" spans="1:15" x14ac:dyDescent="0.25">
      <c r="A52">
        <v>16105</v>
      </c>
      <c r="B52">
        <v>44644</v>
      </c>
      <c r="C52">
        <v>3509978</v>
      </c>
      <c r="D52">
        <v>1</v>
      </c>
      <c r="E52" t="s">
        <v>21</v>
      </c>
      <c r="F52" t="s">
        <v>22</v>
      </c>
      <c r="G52" t="s">
        <v>16</v>
      </c>
      <c r="H52" t="s">
        <v>17</v>
      </c>
      <c r="I52">
        <v>44657</v>
      </c>
      <c r="J52">
        <v>5</v>
      </c>
      <c r="K52">
        <v>0</v>
      </c>
      <c r="L52">
        <v>5</v>
      </c>
      <c r="M52">
        <v>4440</v>
      </c>
      <c r="N52" t="s">
        <v>18</v>
      </c>
      <c r="O52">
        <f t="shared" si="0"/>
        <v>888</v>
      </c>
    </row>
    <row r="53" spans="1:15" x14ac:dyDescent="0.25">
      <c r="A53">
        <v>16171</v>
      </c>
      <c r="B53">
        <v>44648</v>
      </c>
      <c r="C53">
        <v>3819459</v>
      </c>
      <c r="D53">
        <v>1</v>
      </c>
      <c r="E53" t="s">
        <v>60</v>
      </c>
      <c r="F53" t="s">
        <v>33</v>
      </c>
      <c r="G53" t="s">
        <v>16</v>
      </c>
      <c r="H53" t="s">
        <v>17</v>
      </c>
      <c r="I53">
        <v>44663</v>
      </c>
      <c r="J53">
        <v>1</v>
      </c>
      <c r="K53">
        <v>0</v>
      </c>
      <c r="L53">
        <v>1</v>
      </c>
      <c r="M53">
        <v>943</v>
      </c>
      <c r="N53" t="s">
        <v>18</v>
      </c>
      <c r="O53">
        <f t="shared" si="0"/>
        <v>943</v>
      </c>
    </row>
    <row r="54" spans="1:15" x14ac:dyDescent="0.25">
      <c r="A54">
        <v>16173</v>
      </c>
      <c r="B54">
        <v>44648</v>
      </c>
      <c r="C54">
        <v>56761745</v>
      </c>
      <c r="D54">
        <v>1</v>
      </c>
      <c r="E54" t="s">
        <v>61</v>
      </c>
      <c r="F54" t="s">
        <v>33</v>
      </c>
      <c r="G54" t="s">
        <v>16</v>
      </c>
      <c r="H54" t="s">
        <v>17</v>
      </c>
      <c r="I54">
        <v>44687</v>
      </c>
      <c r="J54">
        <v>1</v>
      </c>
      <c r="K54">
        <v>0</v>
      </c>
      <c r="L54">
        <v>1</v>
      </c>
      <c r="M54">
        <v>943</v>
      </c>
      <c r="N54" t="s">
        <v>18</v>
      </c>
      <c r="O54">
        <f t="shared" si="0"/>
        <v>943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Estudo-Margem</vt:lpstr>
      <vt:lpstr>Planilha2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2022-03-29T16:18:00Z</dcterms:created>
  <dcterms:modified xsi:type="dcterms:W3CDTF">2022-03-31T17:03:45Z</dcterms:modified>
</cp:coreProperties>
</file>